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My Laptop\Desktop\2026\Sắp xếp thôn\"/>
    </mc:Choice>
  </mc:AlternateContent>
  <xr:revisionPtr revIDLastSave="0" documentId="13_ncr:1_{A0C6DB63-896E-40D1-89CF-83B936DEB0C5}" xr6:coauthVersionLast="47" xr6:coauthVersionMax="47" xr10:uidLastSave="{00000000-0000-0000-0000-000000000000}"/>
  <bookViews>
    <workbookView xWindow="-110" yWindow="-110" windowWidth="19420" windowHeight="10300" xr2:uid="{00000000-000D-0000-FFFF-FFFF00000000}"/>
  </bookViews>
  <sheets>
    <sheet name="Phương án 1" sheetId="5" r:id="rId1"/>
    <sheet name="Phương án 2" sheetId="6" state="hidden" r:id="rId2"/>
    <sheet name="26 THÔN (2)" sheetId="4" state="hidden" r:id="rId3"/>
  </sheets>
  <definedNames>
    <definedName name="_xlnm.Print_Titles" localSheetId="2">'26 THÔN (2)'!$2:$2</definedName>
  </definedNames>
  <calcPr calcId="181029"/>
</workbook>
</file>

<file path=xl/calcChain.xml><?xml version="1.0" encoding="utf-8"?>
<calcChain xmlns="http://schemas.openxmlformats.org/spreadsheetml/2006/main">
  <c r="G11" i="6" l="1"/>
  <c r="G21" i="6" l="1"/>
  <c r="J16" i="6" l="1"/>
  <c r="J26" i="6"/>
  <c r="J23" i="6"/>
  <c r="J9" i="6"/>
  <c r="J29" i="6"/>
  <c r="J27" i="6"/>
  <c r="J22" i="6"/>
  <c r="J25" i="6"/>
  <c r="J5" i="6"/>
  <c r="J7" i="6"/>
  <c r="J10" i="6"/>
  <c r="J28" i="6"/>
  <c r="J20" i="6"/>
  <c r="J19" i="6"/>
  <c r="J17" i="6"/>
  <c r="J15" i="6"/>
  <c r="J4" i="6"/>
  <c r="J13" i="6"/>
  <c r="J8" i="6"/>
  <c r="J21" i="6"/>
  <c r="J12" i="6"/>
  <c r="J14" i="6"/>
  <c r="J11" i="6"/>
  <c r="J18" i="6"/>
  <c r="J6" i="6"/>
  <c r="J24" i="6"/>
  <c r="D30" i="6"/>
  <c r="C30" i="6"/>
  <c r="G27" i="6"/>
  <c r="G24" i="6"/>
  <c r="G18" i="6"/>
  <c r="G15" i="6"/>
  <c r="G13" i="6"/>
  <c r="G9" i="6"/>
  <c r="G7" i="6"/>
  <c r="G5" i="6"/>
  <c r="D46" i="4" l="1"/>
  <c r="D45" i="4"/>
  <c r="D44" i="4"/>
  <c r="I43" i="4"/>
  <c r="D43" i="4"/>
  <c r="D47" i="4" s="1"/>
  <c r="E40" i="4"/>
  <c r="D40" i="4"/>
  <c r="E39" i="4"/>
  <c r="D39" i="4"/>
  <c r="E38" i="4"/>
  <c r="D38" i="4"/>
  <c r="E37" i="4"/>
  <c r="D37" i="4"/>
  <c r="D34" i="4"/>
  <c r="D33" i="4"/>
  <c r="D32" i="4"/>
  <c r="D35" i="4" s="1"/>
  <c r="M30" i="4"/>
  <c r="L30" i="4"/>
  <c r="K30" i="4"/>
  <c r="J30" i="4"/>
  <c r="I30" i="4"/>
  <c r="H30" i="4"/>
  <c r="G30" i="4"/>
  <c r="F30" i="4"/>
  <c r="E30" i="4"/>
  <c r="D30" i="4"/>
  <c r="C30" i="4"/>
  <c r="B30" i="4"/>
  <c r="E44" i="4" l="1"/>
  <c r="E46" i="4"/>
  <c r="J43" i="4"/>
  <c r="E45" i="4"/>
  <c r="E4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2" authorId="0" shapeId="0" xr:uid="{8B1F9F37-B9D7-4486-9995-4819EFCB6E8F}">
      <text>
        <r>
          <rPr>
            <sz val="14"/>
            <color theme="1"/>
            <rFont val="Times New Roman"/>
            <scheme val="minor"/>
          </rPr>
          <t>Ví dụ: Loại 1; Loại 2 hoặc Loại 3</t>
        </r>
      </text>
    </comment>
    <comment ref="I2" authorId="0" shapeId="0" xr:uid="{86CEA08D-1D36-4371-98C8-F22B0B5A35EB}">
      <text>
        <r>
          <rPr>
            <sz val="14"/>
            <color theme="1"/>
            <rFont val="Times New Roman"/>
            <scheme val="minor"/>
          </rPr>
          <t xml:space="preserve">QUY ƯỚC NHẬP THÔNG TIN:
- VD1 nhập: "X-100": Nhà Xây, quy mô 100 chỗ ngồi
- VD2 nhập: "T-50": Nhà Tạm, quy mô 50 chỗ ngồi
- VD3 nhập: "Chưa có"
</t>
        </r>
      </text>
    </comment>
    <comment ref="J2" authorId="0" shapeId="0" xr:uid="{0BCCCBF0-8849-4912-A8D5-3A0DFC048C92}">
      <text>
        <r>
          <rPr>
            <sz val="14"/>
            <color theme="1"/>
            <rFont val="Times New Roman"/>
            <scheme val="minor"/>
          </rPr>
          <t>QUY ƯỚC NHẬP THÔNG TIN:
- VD1 nhập: "Tày~70%; Nùng~27%"
- VD2 nhập: "Mông~90%; Kinh~5%"
- VD3 nhập: "Tày~95%; Kinh~4%; Khác~1%"</t>
        </r>
      </text>
    </comment>
    <comment ref="K2" authorId="0" shapeId="0" xr:uid="{9EC34229-0F59-4F25-955F-7F493E8D8D02}">
      <text>
        <r>
          <rPr>
            <sz val="14"/>
            <color theme="1"/>
            <rFont val="Times New Roman"/>
            <scheme val="minor"/>
          </rPr>
          <t>QUY ƯỚC NHẬP THÔNG TIN:
- VD1 nhập: "Khoảng 7km (riêng đường đất khoảng 2km)"
- VD2 nhập: "Khoảng 40km (riêng đường đất khoảng 25km)"</t>
        </r>
      </text>
    </comment>
    <comment ref="L2" authorId="0" shapeId="0" xr:uid="{484EA090-D8A3-408A-9B82-1A7DA7ED9374}">
      <text>
        <r>
          <rPr>
            <sz val="14"/>
            <color theme="1"/>
            <rFont val="Times New Roman"/>
            <scheme val="minor"/>
          </rPr>
          <t>QUY ƯỚC NHẬP THÔNG TIN:
- Nếu thuộc thôn Đặc biệt khó khăn thì nhập X. Không thì nhập số 0</t>
        </r>
      </text>
    </comment>
    <comment ref="M2" authorId="0" shapeId="0" xr:uid="{6856474A-44C2-4831-A8B8-3EA06C126517}">
      <text>
        <r>
          <rPr>
            <sz val="14"/>
            <color theme="1"/>
            <rFont val="Times New Roman"/>
            <scheme val="minor"/>
          </rPr>
          <t>QUY ƯỚC NHẬP THÔNG TIN:
- VD1 nhập: "Chưa có điện lưới"
- VD2 nhập: "Chưa có sóng điện thoại"</t>
        </r>
      </text>
    </comment>
  </commentList>
</comments>
</file>

<file path=xl/sharedStrings.xml><?xml version="1.0" encoding="utf-8"?>
<sst xmlns="http://schemas.openxmlformats.org/spreadsheetml/2006/main" count="244" uniqueCount="167">
  <si>
    <t>TT</t>
  </si>
  <si>
    <t>GHI CHÚ</t>
  </si>
  <si>
    <t>PHÂN
LOẠI</t>
  </si>
  <si>
    <t>TỔNG SỐ HỘ</t>
  </si>
  <si>
    <t>TỔNG SỐ
NHÂN KHẨU</t>
  </si>
  <si>
    <t>SỐ HỘ 
DTTS</t>
  </si>
  <si>
    <t>SỐ HỘ 
NGHÈO</t>
  </si>
  <si>
    <t>SỐ HỘ 
CẬN NGHÈO</t>
  </si>
  <si>
    <t>THÔNG TIN
NHÀ VĂN HÓA</t>
  </si>
  <si>
    <t>THÀNH PHẦN DÂN TỘC</t>
  </si>
  <si>
    <t>THUỘC 
THÔN ĐBKK</t>
  </si>
  <si>
    <t>Loại 2</t>
  </si>
  <si>
    <t>Loại 1</t>
  </si>
  <si>
    <t>Loại 3</t>
  </si>
  <si>
    <t>Số lớn nhất</t>
  </si>
  <si>
    <t>Số nhỏ nhất</t>
  </si>
  <si>
    <t>Số lượng</t>
  </si>
  <si>
    <t>&lt;500</t>
  </si>
  <si>
    <t>&gt;=500</t>
  </si>
  <si>
    <t>Tổng cộng</t>
  </si>
  <si>
    <t>Thôn Đồng Tiến</t>
  </si>
  <si>
    <t>Thôn Đoàn Kết</t>
  </si>
  <si>
    <t>Thôn Nà Quang</t>
  </si>
  <si>
    <t>Thôn Khe Thuổng</t>
  </si>
  <si>
    <t>Thôn Tân Phong</t>
  </si>
  <si>
    <t>Thôn Cao Thanh</t>
  </si>
  <si>
    <t>Thôn Reo Dài</t>
  </si>
  <si>
    <t>Thôn Sáu Hai</t>
  </si>
  <si>
    <t>Thôn Bản Tết</t>
  </si>
  <si>
    <t>Thôn Khe Thỉ 1</t>
  </si>
  <si>
    <t>Thôn Khe Thỉ 2</t>
  </si>
  <si>
    <t>Thôn Bản Áng</t>
  </si>
  <si>
    <t>Thôn Cốc Po</t>
  </si>
  <si>
    <t>Thôn Khuổi Nhầu</t>
  </si>
  <si>
    <t>Thôn Hợp Nhất</t>
  </si>
  <si>
    <t>Thôn Bản Chàng</t>
  </si>
  <si>
    <t>Thôn Nà Nâm</t>
  </si>
  <si>
    <t>Thôn Khuổi Tai</t>
  </si>
  <si>
    <t>Thôn Nà Chiêm</t>
  </si>
  <si>
    <t>Thôn Nà Đeo</t>
  </si>
  <si>
    <t>Thôn Bản Còn</t>
  </si>
  <si>
    <t>Thôn Cảm Lẹng</t>
  </si>
  <si>
    <t>Thôn Khe Lắc</t>
  </si>
  <si>
    <t>Thôn Nà Ó</t>
  </si>
  <si>
    <t>Thôn Nà Giảo</t>
  </si>
  <si>
    <t>Tổng cộng (theo xã)</t>
  </si>
  <si>
    <t>Bình quân/ 1 thôn (xóm)</t>
  </si>
  <si>
    <t>Phân loại Thôn theo Số hộ</t>
  </si>
  <si>
    <t>&lt;150</t>
  </si>
  <si>
    <t>&lt;100</t>
  </si>
  <si>
    <t>&gt;=150</t>
  </si>
  <si>
    <t>&lt;350</t>
  </si>
  <si>
    <t>&gt;=350</t>
  </si>
  <si>
    <t>TÊN THÔN</t>
  </si>
  <si>
    <t>KHOẢNG CÁCH HỘ XA NHẤT ĐẾN UBND CẤP XÃ (KM)</t>
  </si>
  <si>
    <t>X -108</t>
  </si>
  <si>
    <t>Kinh, tày, Nùng, Dao</t>
  </si>
  <si>
    <t>X- 40</t>
  </si>
  <si>
    <t>Kinh, Tày, Nùng, Dao, Sán chay</t>
  </si>
  <si>
    <t>X - 137</t>
  </si>
  <si>
    <t>Kinh, Tày, Nùng, Dao, Hoa, Mường</t>
  </si>
  <si>
    <t xml:space="preserve">Kinh, Tày, Nùng, Dao, </t>
  </si>
  <si>
    <t>X - 45</t>
  </si>
  <si>
    <t>Kinh, Tày, Nùng, Dao,  sán chay</t>
  </si>
  <si>
    <t>X- 194</t>
  </si>
  <si>
    <t>Kinh, Tày, Nùng, Dao, Hoa, Sán Chay</t>
  </si>
  <si>
    <t>Đã dỡ bỏ do quy  hoạch khu công nghiệp</t>
  </si>
  <si>
    <t>Kinh, Tày, Dao</t>
  </si>
  <si>
    <t>X - 50</t>
  </si>
  <si>
    <t>X- 60</t>
  </si>
  <si>
    <t>X - 82</t>
  </si>
  <si>
    <t>X- 70</t>
  </si>
  <si>
    <t>Dao, Kinh</t>
  </si>
  <si>
    <t>Tày, Nùng, Thái, Dao, Mường, Hoa</t>
  </si>
  <si>
    <t>X- 90</t>
  </si>
  <si>
    <t>Kinh, Tày, Dao, Hoa, Nùng</t>
  </si>
  <si>
    <t>X - 80</t>
  </si>
  <si>
    <t>Kinh, Tày, Nùng, Dao, Thái</t>
  </si>
  <si>
    <t>Tày, Dao, Nùng, Mông, Mường</t>
  </si>
  <si>
    <t xml:space="preserve">Thôn Nà Ngài </t>
  </si>
  <si>
    <t>Tày, Dao, Thái, Sán Chau</t>
  </si>
  <si>
    <t>Kinh, Tày</t>
  </si>
  <si>
    <t>X - 35</t>
  </si>
  <si>
    <t>Dao, Sán Chay</t>
  </si>
  <si>
    <t>Tày, Nùng Kinh, Dao</t>
  </si>
  <si>
    <t>X 110</t>
  </si>
  <si>
    <t>Kinh, Tày, Nùng, Dao, Sán Chay</t>
  </si>
  <si>
    <t>X - 54</t>
  </si>
  <si>
    <t>Kinh, Tày, Hoa, Dao</t>
  </si>
  <si>
    <t>10 Kinh, 10 Tày, 1 Hoa</t>
  </si>
  <si>
    <t>Tày</t>
  </si>
  <si>
    <t>X- 80</t>
  </si>
  <si>
    <t>5 Kinh , 1 Dao, 109 Tày</t>
  </si>
  <si>
    <t>X- 100</t>
  </si>
  <si>
    <t>X - 60</t>
  </si>
  <si>
    <t>Kinh, 1 dao, 2 Nùng, 1 Sán Chay, 1 Hoa</t>
  </si>
  <si>
    <t>Kinh, Dao, Nùng, Sán Chay</t>
  </si>
  <si>
    <t xml:space="preserve">Kinh </t>
  </si>
  <si>
    <t>Tày, Sán Chay, Dao</t>
  </si>
  <si>
    <r>
      <rPr>
        <b/>
        <sz val="13"/>
        <color rgb="FFFF0000"/>
        <rFont val="Times New Roman"/>
      </rPr>
      <t>TỔNG HỢP THÔNG TIN LIÊN QUAN THÔN TRÊN ĐỊA BÀN TOÀN XÃ</t>
    </r>
    <r>
      <rPr>
        <b/>
        <sz val="13"/>
        <color theme="1"/>
        <rFont val="Times New Roman"/>
      </rPr>
      <t xml:space="preserve">
</t>
    </r>
  </si>
  <si>
    <t>STT</t>
  </si>
  <si>
    <t>SỐ HỘ</t>
  </si>
  <si>
    <t>SỐ KHẨU</t>
  </si>
  <si>
    <t>Dự kiến sắp xếp</t>
  </si>
  <si>
    <t>Tổng số hộ 
sau sắp xếp</t>
  </si>
  <si>
    <t>Ghi chú</t>
  </si>
  <si>
    <t>Thôn Khe Thuổng
Thôn Tân Phong</t>
  </si>
  <si>
    <t>Thôn Cao Thanh
Thôn Reo Dài</t>
  </si>
  <si>
    <t>Thôn Sáu Hai
Thôn Đồng Tiến</t>
  </si>
  <si>
    <t>Thôn Bản Tết
Thôn Đoàn Kết</t>
  </si>
  <si>
    <t>Thôn Khe Thỉ 1
Thôn Khe Thỉ 2</t>
  </si>
  <si>
    <t>Thôn Bản Áng
Thôn Cốc Po
Thôn Khuổi Nhầu</t>
  </si>
  <si>
    <t>Thôn Hợp Nhất
Thôn Bản Chàng
Thôn Nà Nâm</t>
  </si>
  <si>
    <t>Thôn Khuổi Tai
Thôn Nà Chiêm
Thôn Nà Đeo</t>
  </si>
  <si>
    <t>Thôn Bản Còn
Thôn Cạm Lẹng
Thôn Khe Lắc</t>
  </si>
  <si>
    <t>Thôn Nà Ó
Thôn Nà Đeo
Thôn Nà Ngài</t>
  </si>
  <si>
    <t>DỰ KIẾN
PHƯƠNG ÁN SẮP XẾP, SÁP NHẬP XÓM</t>
  </si>
  <si>
    <t>Giữ nguyên do thuộc thôn  vùng sâu, Dân tộc thiểu số, Giao thông đi lại khó khăn, hộ xã nhất đến Trung tâm xã 12km</t>
  </si>
  <si>
    <t>02  thôn liền kề đều chưa đạt số hộ từ 150 hộ, chủ yếu DTTS (Kinh, tày, số ít là Dao, Sán chay, Nùng, Hoa), nét văn hoá có tính tương đồng, giao thông hộ xa nhất đến Trung tâm xã là 2km</t>
  </si>
  <si>
    <r>
      <t>Chưa đạt số hộ từ 150 hộ, chủ yếu DTTS (Kinh, tày, số ít là Dao, Thái, Nùng), nét văn hoá có tính tương đồng, giao thông hộ xa nhất đến Trung tâm xã là 2km (</t>
    </r>
    <r>
      <rPr>
        <sz val="10"/>
        <color rgb="FFFF0000"/>
        <rFont val="Times New Roman"/>
        <family val="1"/>
        <scheme val="minor"/>
      </rPr>
      <t>Khó khăn về nhà văn hoá thôn chưa đáp ứng)</t>
    </r>
  </si>
  <si>
    <t xml:space="preserve">Có 01 thôn chưa đạt số hộ từ 150 hộ, chủ yếu DTTS (Kinh, tày, số ít là Dao, Sán chay, Nùng), nét văn hoá có tính tương đồng, giao thông hộ xa nhất đến Trung tâm xã là 2km, Dự kiến Quy hoạch Trung tâm xã hướng tới thuận lợi phát triển KTVHXH </t>
  </si>
  <si>
    <r>
      <t>02 Thôn chưa đảm bảo tiêu chí số hộ 150 hộ (dưới 50% theo quy định), Số DTTS Dao, Sán Chay chủ yếu, giao thông tường đối thuận lợi đã có đường bê tông, hộ xa nhất đến Trung tâm xã 8km. (</t>
    </r>
    <r>
      <rPr>
        <sz val="8"/>
        <color rgb="FFFF0000"/>
        <rFont val="Times New Roman"/>
        <family val="1"/>
        <scheme val="minor"/>
      </rPr>
      <t>Khó khăn nhà họp thôn chưa đảm bảo)</t>
    </r>
  </si>
  <si>
    <r>
      <t xml:space="preserve">03 thôn đều chưa đảm bảo tiêu chí 150 hộ. Số dân tộc chủ yếu là Dân tộc Tày, Kinh. Giao thông đi lại…......, hộ xa nhất đến trung tâm xã là 8km. </t>
    </r>
    <r>
      <rPr>
        <sz val="10"/>
        <color rgb="FFFF0000"/>
        <rFont val="Times New Roman"/>
        <family val="1"/>
        <scheme val="minor"/>
      </rPr>
      <t>(khó khăn nhà họp thôn đến nay chưa đảm bảo….)</t>
    </r>
  </si>
  <si>
    <r>
      <t xml:space="preserve">02 Thôn chưa đảm bảo tiêu chí số hộ 150 hộ (dưới 50% theo quy định), Số DTTS Tày, Kinh chủ yếu, giao thông đã có đường bê tông, hộ xa nhất đến Trung tâm xã 10km. </t>
    </r>
    <r>
      <rPr>
        <sz val="10"/>
        <color rgb="FFFF0000"/>
        <rFont val="Times New Roman"/>
        <family val="1"/>
        <scheme val="minor"/>
      </rPr>
      <t>(Khó khăn nhà họp thôn chưa đảm bảo….</t>
    </r>
    <r>
      <rPr>
        <sz val="10"/>
        <color theme="1"/>
        <rFont val="Times New Roman"/>
        <family val="1"/>
        <scheme val="minor"/>
      </rPr>
      <t>)</t>
    </r>
  </si>
  <si>
    <r>
      <t>02 thôn liền kề chưa đủ tiêu chí về số hộ từ 150 hộ, chủ yếu DTTS (Kinh, tày, số ít là Dao, Hoa, Nùng), nết văn hoá có tính tương đồng, giao thông hộ xa nhất đến Trung tâm xã là 4km (</t>
    </r>
    <r>
      <rPr>
        <sz val="10"/>
        <color rgb="FFFF0000"/>
        <rFont val="Times New Roman"/>
        <family val="1"/>
        <scheme val="minor"/>
      </rPr>
      <t>Khó khăn về nhà văn hoá thôn chưa đáp ứng...</t>
    </r>
    <r>
      <rPr>
        <sz val="10"/>
        <color theme="1"/>
        <rFont val="Times New Roman"/>
        <family val="1"/>
        <scheme val="minor"/>
      </rPr>
      <t>)</t>
    </r>
  </si>
  <si>
    <r>
      <t>03 thôn đều chưa đảm bảo tiêu chí 150 hộ. Số dân tộc chủ yếu là Dân tộc Tày, Kinh, Dao,. Giao thông đi lại…......, hộ xa nhất đến trung tâm xã là 6km.</t>
    </r>
    <r>
      <rPr>
        <sz val="10"/>
        <color rgb="FFFF0000"/>
        <rFont val="Times New Roman"/>
        <family val="1"/>
        <scheme val="minor"/>
      </rPr>
      <t xml:space="preserve"> (khó khăn nhà họp thôn chưa đảm bảo….</t>
    </r>
    <r>
      <rPr>
        <sz val="10"/>
        <color theme="1"/>
        <rFont val="Times New Roman"/>
        <family val="1"/>
        <scheme val="minor"/>
      </rPr>
      <t>)</t>
    </r>
  </si>
  <si>
    <r>
      <t xml:space="preserve">03 thôn đều chưa đảm bảo tiêu chí 150 hộ. Số dân tộc chủ yếu là Dân tộc Tày, Kinh, Dao, văn hoá có nét tương đồng. Giao thông đi lại…......, hộ xa nhất đến trung tâm xã là 6km. </t>
    </r>
    <r>
      <rPr>
        <sz val="10"/>
        <color rgb="FFFF0000"/>
        <rFont val="Times New Roman"/>
        <family val="1"/>
        <scheme val="minor"/>
      </rPr>
      <t>(khó khăn nhà họp thôn  chưa đảm bảo….)</t>
    </r>
  </si>
  <si>
    <r>
      <t>03 thôn đều chưa đảm bảo tiêu chí 150 hộ. Số dân tộc chủ yếu là Dân tộc Tày, Kinh, Dao,. Giao thông đi lại…......, hộ xa nhất đến trung tâm xã là 13km.</t>
    </r>
    <r>
      <rPr>
        <sz val="10"/>
        <color rgb="FFFF0000"/>
        <rFont val="Times New Roman"/>
        <family val="1"/>
        <scheme val="minor"/>
      </rPr>
      <t xml:space="preserve"> (khó khăn nhà họp thôn chưa đảm bảo….)</t>
    </r>
  </si>
  <si>
    <t xml:space="preserve">Thôn Bản Áng </t>
  </si>
  <si>
    <t>Dự kiến 
sắp xếp thôn</t>
  </si>
  <si>
    <t>Tổng
 số hộ 
sau sắp xếp</t>
  </si>
  <si>
    <t>Phương án 
sử dụng NVH</t>
  </si>
  <si>
    <t>Thôn 
Bản Áng</t>
  </si>
  <si>
    <t>Thôn 
Khe Thỉ</t>
  </si>
  <si>
    <t>Thôn 
Cao Thanh</t>
  </si>
  <si>
    <t xml:space="preserve">Thôn 
Sáu Hai </t>
  </si>
  <si>
    <t>Thôn 
Đoàn Kết</t>
  </si>
  <si>
    <t>Thôn
 Hợp Nhất</t>
  </si>
  <si>
    <t>Thôn
 Bản Còn</t>
  </si>
  <si>
    <t>Thôn 
Nà Đeo</t>
  </si>
  <si>
    <t>Tên thôn 
sau sắp xếp</t>
  </si>
  <si>
    <t>BIỂU PHƯƠNG ÁN SẮP XẾP THÔN TRÊN ĐỊA BÀN XÃ THANH THỊNH</t>
  </si>
  <si>
    <t>Thôn Khe Thỉ 1
 và thôn Khe Thỉ 2</t>
  </si>
  <si>
    <t>Thôn Khe Thuổng
và thôn Tân Phong</t>
  </si>
  <si>
    <t>- Trước mắt sử dụng Nhà văn hóa thôn Khe Thỉ 1 làm nhà văn hóa chính;
- Nhà Văn hoá thôn Khe Thỉ 2 tiếp tục sử dụng để tổ chức họp cụm dân cư hoặc bố trí điểm sinh hoạt văn hóa cộng đồng.</t>
  </si>
  <si>
    <t>Thôn có địa bàn rộng, giao thông đi lại khó khăn, dân cư phân tán</t>
  </si>
  <si>
    <t>Nhà văn hóa thôn Nà Quang</t>
  </si>
  <si>
    <t>Nhà văn hóa thôn Bản Áng</t>
  </si>
  <si>
    <t xml:space="preserve">Tại thôn có khu tái định
 cư với quy mô bố trí cho 117 hộ, cùng với số hộ hiện có thì thôn đảm bảo tiêu chí quy mô số hộ trong thời gian tới. </t>
  </si>
  <si>
    <t>- Trước mắt sử dụng Nhà văn hóa thôn Tân Phong làm nhà văn hóa chính;
- Nhà Văn hoá thôn Khe Thuổng tiếp tục sử dụng để tổ chức họp cụm dân cư hoặc bố trí điểm sinh hoạt văn hóa cộng đồng.</t>
  </si>
  <si>
    <t>Thôn Cao Thanh
 và thôn Reo Dài</t>
  </si>
  <si>
    <t>- Trước mắt sử dụng Nhà văn hóa thôn Reo Dài làm nhà văn hóa chính;
- Nhà Văn hoá thôn Cao Thanh tiếp tục sử dụng để tổ chức họp cụm dân cư hoặc bố trí điểm sinh hoạt văn hóa cộng đồng.</t>
  </si>
  <si>
    <t xml:space="preserve">Thôn Sáu Hai và
 thôn Đồng Tiến </t>
  </si>
  <si>
    <t>- Trước mắt sử dụng Nhà văn hóa thôn Đồng Tiến làm nhà văn hóa chính;
- Nhà Văn hoá thôn Sáu Hai tiếp tục duy trì, sử dụng để tổ chức họp cụm dân cư hoặc bố trí điểm sinh hoạt văn hóa cộng đồng</t>
  </si>
  <si>
    <t xml:space="preserve">Thôn Bản Tết và 
thôn Đoàn Kết </t>
  </si>
  <si>
    <t>- Trước mắt sử dụng Nhà văn hóa thôn Đoàn Kết làm nhà văn hóa chính.
- Nhà Văn hoá thôn Bản Tết tiếp tục sử dụng để tổ chức họp cụm dân cư hoặc bố trí điểm sinh hoạt văn hóa cộng đồng</t>
  </si>
  <si>
    <t>Thôn Cốc Po và
thôn Khuổi Nhầu</t>
  </si>
  <si>
    <t>- Trước mắt sử dụng Nhà văn hóa thôn Cốc Po làm nhà văn hóa chính.
- Nhà Văn hoá thôn Khuổi Nhầu tiếp tục sử dụng để tổ chức họp cụm dân cư hoặc bố trí điểm sinh hoạt văn hóa cộng đồng.</t>
  </si>
  <si>
    <t>- Trước mắt sử dụng Nhà văn hóa thôn Hợp Nhất làm nhà văn hóa chính;
- Nhà Văn hoá thôn Bản Chàng, Nà Nâm tiếp tục duy trì, sử dụng để tổ chức họp cụm dân cư hoặc bố trí điểm sinh hoạt văn hóa cộng đồng.</t>
  </si>
  <si>
    <t>Thôn Hợp Nhất,
 thôn Bản Chàng
và thôn Nà Nâm</t>
  </si>
  <si>
    <t>Thôn Khuổi Tai, 
thôn Nà Chiêm
và thôn Nà Giảo</t>
  </si>
  <si>
    <t>- Trước mắt sử dụng Nhà văn hóa thôn Nà Giảo làm nhà văn hóa chính;
- Nhà Văn hoá thôn Nà Chiêm tiếp tục sử dụng để tổ chức họp cụm dân cư hoặc bố trí điểm sinh hoạt văn hóa cộng đồng.</t>
  </si>
  <si>
    <t>Thôn Nà Ó, thôn 
Nà Đeo và thôn 
Nà Ngài</t>
  </si>
  <si>
    <t>- Trước mắt sử dụng Nhà văn hóa thôn Nà Đeo làm nhà văn hóa chính.
- Nhà Văn hoá thôn Nà Ó, thôn Nà Ngài tiếp tục  sử dụng để tổ chức họp cụm dân cư hoặc bố trí điểm sinh hoạt văn hóa cộng đồng.</t>
  </si>
  <si>
    <t>Thôn Bản Còn, 
thôn Cạm Lẹng
và thôn Khe Lắc</t>
  </si>
  <si>
    <t>- Trước mắt sử dụng Nhà văn hóa thôn Bản Còn làm nhà văn hóa chính.
- Nhà Văn hoá thôn Khe Lắc, thôn Cạm Lẹng tiếp tục sử dụng để tổ chức họp cụm dân cư hoặc bố trí điểm sinh hoạt văn hóa cộng đồng.</t>
  </si>
  <si>
    <t>Sau sắp xếp toàn xã còn 12 thôn.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</si>
</sst>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6" x14ac:knownFonts="1">
    <font>
      <sz val="14"/>
      <color theme="1"/>
      <name val="Times New Roman"/>
      <scheme val="minor"/>
    </font>
    <font>
      <sz val="13"/>
      <color theme="1"/>
      <name val="Times New Roman"/>
      <scheme val="minor"/>
    </font>
    <font>
      <b/>
      <sz val="13"/>
      <color theme="1"/>
      <name val="Times New Roman"/>
      <scheme val="minor"/>
    </font>
    <font>
      <b/>
      <sz val="13"/>
      <color theme="1"/>
      <name val="Times New Roman"/>
    </font>
    <font>
      <b/>
      <i/>
      <sz val="13"/>
      <color theme="1"/>
      <name val="Times New Roman"/>
      <scheme val="minor"/>
    </font>
    <font>
      <b/>
      <i/>
      <sz val="13"/>
      <color rgb="FFFF0000"/>
      <name val="Times New Roman"/>
      <scheme val="minor"/>
    </font>
    <font>
      <i/>
      <sz val="13"/>
      <color theme="1"/>
      <name val="Times New Roman"/>
      <scheme val="minor"/>
    </font>
    <font>
      <i/>
      <sz val="13"/>
      <color rgb="FFFF0000"/>
      <name val="Times New Roman"/>
      <scheme val="minor"/>
    </font>
    <font>
      <b/>
      <sz val="13"/>
      <color rgb="FFFF0000"/>
      <name val="Times New Roman"/>
      <scheme val="minor"/>
    </font>
    <font>
      <i/>
      <sz val="13"/>
      <color rgb="FFFF00FF"/>
      <name val="Times New Roman"/>
      <scheme val="minor"/>
    </font>
    <font>
      <sz val="13"/>
      <color theme="1"/>
      <name val="Times New Roman"/>
    </font>
    <font>
      <b/>
      <sz val="13"/>
      <color rgb="FFFF0000"/>
      <name val="Times New Roman"/>
    </font>
    <font>
      <i/>
      <sz val="13"/>
      <color theme="1"/>
      <name val="Times New Roman"/>
    </font>
    <font>
      <b/>
      <sz val="10"/>
      <color theme="1"/>
      <name val="Times New Roman"/>
      <family val="1"/>
      <scheme val="minor"/>
    </font>
    <font>
      <b/>
      <sz val="10"/>
      <color theme="1"/>
      <name val="Times New Roman"/>
      <family val="1"/>
    </font>
    <font>
      <sz val="13"/>
      <color theme="1"/>
      <name val="Times New Roman"/>
      <family val="1"/>
    </font>
    <font>
      <sz val="13"/>
      <color theme="1"/>
      <name val="Times New Roman"/>
      <family val="1"/>
      <scheme val="minor"/>
    </font>
    <font>
      <sz val="8"/>
      <color theme="1"/>
      <name val="Times New Roman"/>
      <family val="1"/>
      <scheme val="minor"/>
    </font>
    <font>
      <sz val="13"/>
      <color rgb="FFFF0000"/>
      <name val="Times New Roman"/>
      <family val="1"/>
      <scheme val="minor"/>
    </font>
    <font>
      <b/>
      <sz val="9"/>
      <color theme="1"/>
      <name val="Times New Roman"/>
      <family val="1"/>
    </font>
    <font>
      <sz val="9"/>
      <color theme="1"/>
      <name val="Times New Roman"/>
      <family val="1"/>
    </font>
    <font>
      <b/>
      <i/>
      <sz val="9"/>
      <color rgb="FFFF0000"/>
      <name val="Times New Roman"/>
      <family val="1"/>
      <scheme val="minor"/>
    </font>
    <font>
      <i/>
      <sz val="9"/>
      <color theme="1"/>
      <name val="Times New Roman"/>
      <family val="1"/>
    </font>
    <font>
      <i/>
      <sz val="9"/>
      <color rgb="FFFF00FF"/>
      <name val="Times New Roman"/>
      <family val="1"/>
      <scheme val="minor"/>
    </font>
    <font>
      <sz val="9"/>
      <color theme="1"/>
      <name val="Times New Roman"/>
      <family val="1"/>
      <scheme val="minor"/>
    </font>
    <font>
      <b/>
      <sz val="14"/>
      <color theme="1"/>
      <name val="Times New Roman"/>
      <family val="1"/>
      <scheme val="minor"/>
    </font>
    <font>
      <sz val="10"/>
      <color theme="1"/>
      <name val="Times New Roman"/>
      <family val="1"/>
      <scheme val="minor"/>
    </font>
    <font>
      <sz val="12"/>
      <color theme="1"/>
      <name val="Times New Roman"/>
      <family val="1"/>
      <scheme val="minor"/>
    </font>
    <font>
      <b/>
      <sz val="9"/>
      <color theme="1"/>
      <name val="Times New Roman"/>
      <family val="1"/>
      <scheme val="minor"/>
    </font>
    <font>
      <sz val="10"/>
      <color rgb="FFFF0000"/>
      <name val="Times New Roman"/>
      <family val="1"/>
      <scheme val="minor"/>
    </font>
    <font>
      <sz val="8"/>
      <color rgb="FFFF0000"/>
      <name val="Times New Roman"/>
      <family val="1"/>
      <scheme val="minor"/>
    </font>
    <font>
      <b/>
      <sz val="12"/>
      <color theme="1"/>
      <name val="Times New Roman"/>
      <family val="1"/>
      <scheme val="minor"/>
    </font>
    <font>
      <i/>
      <sz val="12"/>
      <color theme="1"/>
      <name val="Times New Roman"/>
      <family val="1"/>
      <scheme val="minor"/>
    </font>
    <font>
      <i/>
      <sz val="13"/>
      <color theme="1"/>
      <name val="Times New Roman"/>
      <family val="1"/>
      <scheme val="minor"/>
    </font>
    <font>
      <sz val="12"/>
      <color rgb="FF000000"/>
      <name val="Times New Roman"/>
      <family val="1"/>
      <scheme val="minor"/>
    </font>
    <font>
      <i/>
      <sz val="14"/>
      <color theme="1"/>
      <name val="Times New Roman"/>
      <family val="1"/>
      <scheme val="minor"/>
    </font>
  </fonts>
  <fills count="5">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rgb="FFE7F9EF"/>
        <bgColor rgb="FFE7F9EF"/>
      </patternFill>
    </fill>
  </fills>
  <borders count="2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rgb="FF000000"/>
      </left>
      <right/>
      <top style="thin">
        <color indexed="64"/>
      </top>
      <bottom style="thin">
        <color indexed="64"/>
      </bottom>
      <diagonal/>
    </border>
    <border>
      <left/>
      <right style="thin">
        <color rgb="FF000000"/>
      </right>
      <top/>
      <bottom/>
      <diagonal/>
    </border>
    <border>
      <left/>
      <right style="thin">
        <color rgb="FF000000"/>
      </right>
      <top/>
      <bottom style="thin">
        <color rgb="FF000000"/>
      </bottom>
      <diagonal/>
    </border>
  </borders>
  <cellStyleXfs count="1">
    <xf numFmtId="0" fontId="0" fillId="0" borderId="0"/>
  </cellStyleXfs>
  <cellXfs count="171">
    <xf numFmtId="0" fontId="0" fillId="0" borderId="0" xfId="0"/>
    <xf numFmtId="0" fontId="1" fillId="0" borderId="0" xfId="0" applyFont="1" applyAlignment="1">
      <alignment horizontal="center" vertical="center"/>
    </xf>
    <xf numFmtId="0" fontId="1" fillId="0" borderId="0" xfId="0" applyFont="1"/>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vertical="center"/>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vertical="center"/>
    </xf>
    <xf numFmtId="0" fontId="4"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6" fillId="0" borderId="0" xfId="0" applyFont="1" applyAlignment="1">
      <alignment horizontal="left" vertical="center" wrapText="1"/>
    </xf>
    <xf numFmtId="3" fontId="8" fillId="2" borderId="0" xfId="0" applyNumberFormat="1" applyFont="1" applyFill="1" applyAlignment="1">
      <alignment horizontal="center" vertical="center"/>
    </xf>
    <xf numFmtId="3" fontId="8" fillId="0" borderId="0" xfId="0" applyNumberFormat="1" applyFont="1" applyAlignment="1">
      <alignment horizontal="center" vertical="center"/>
    </xf>
    <xf numFmtId="0" fontId="1" fillId="0" borderId="0" xfId="0" applyFont="1" applyAlignment="1">
      <alignment horizontal="left" vertical="center"/>
    </xf>
    <xf numFmtId="0" fontId="6" fillId="0" borderId="0" xfId="0" applyFont="1" applyAlignment="1">
      <alignment horizontal="left" vertical="center"/>
    </xf>
    <xf numFmtId="3" fontId="7" fillId="0" borderId="0" xfId="0" applyNumberFormat="1" applyFont="1" applyAlignment="1">
      <alignment horizontal="center" vertical="center"/>
    </xf>
    <xf numFmtId="3" fontId="2" fillId="0" borderId="0" xfId="0" applyNumberFormat="1" applyFont="1" applyAlignment="1">
      <alignment horizontal="center" vertical="center"/>
    </xf>
    <xf numFmtId="10" fontId="9" fillId="0" borderId="0" xfId="0" applyNumberFormat="1" applyFont="1" applyAlignment="1">
      <alignment horizontal="center" vertical="center"/>
    </xf>
    <xf numFmtId="3" fontId="4" fillId="0" borderId="0" xfId="0" applyNumberFormat="1" applyFont="1" applyAlignment="1">
      <alignment horizontal="center" vertical="center"/>
    </xf>
    <xf numFmtId="3" fontId="4" fillId="0" borderId="0" xfId="0" applyNumberFormat="1" applyFont="1" applyAlignment="1">
      <alignment vertical="center"/>
    </xf>
    <xf numFmtId="0" fontId="2" fillId="0" borderId="0" xfId="0" applyFont="1" applyAlignment="1">
      <alignment horizontal="left" vertical="center" wrapText="1"/>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3" fontId="5" fillId="0" borderId="0" xfId="0" applyNumberFormat="1" applyFont="1" applyAlignment="1">
      <alignment horizontal="center" vertical="center"/>
    </xf>
    <xf numFmtId="0" fontId="12" fillId="0" borderId="0" xfId="0" applyFont="1" applyAlignment="1">
      <alignment horizontal="center" vertical="center" wrapText="1"/>
    </xf>
    <xf numFmtId="0" fontId="0" fillId="0" borderId="0" xfId="0" applyAlignment="1">
      <alignment horizont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vertical="center"/>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0" xfId="0" applyFont="1" applyAlignment="1">
      <alignment horizontal="center" vertical="center" wrapText="1"/>
    </xf>
    <xf numFmtId="3" fontId="21" fillId="0" borderId="0" xfId="0" applyNumberFormat="1" applyFont="1" applyAlignment="1">
      <alignment horizontal="center" vertical="center"/>
    </xf>
    <xf numFmtId="0" fontId="22" fillId="0" borderId="0" xfId="0" applyFont="1" applyAlignment="1">
      <alignment horizontal="center" vertical="center" wrapText="1"/>
    </xf>
    <xf numFmtId="10" fontId="23" fillId="0" borderId="0" xfId="0" applyNumberFormat="1" applyFont="1" applyAlignment="1">
      <alignment horizontal="center" vertical="center"/>
    </xf>
    <xf numFmtId="0" fontId="24" fillId="0" borderId="0" xfId="0" applyFont="1"/>
    <xf numFmtId="0" fontId="1" fillId="3" borderId="1" xfId="0" applyFont="1" applyFill="1" applyBorder="1" applyAlignment="1">
      <alignment horizontal="center" vertical="center"/>
    </xf>
    <xf numFmtId="0" fontId="18" fillId="3" borderId="1" xfId="0" applyFont="1" applyFill="1" applyBorder="1" applyAlignment="1">
      <alignment vertical="center"/>
    </xf>
    <xf numFmtId="0" fontId="1" fillId="4" borderId="1" xfId="0" applyFont="1" applyFill="1" applyBorder="1" applyAlignment="1">
      <alignment horizontal="center" vertical="center"/>
    </xf>
    <xf numFmtId="0" fontId="1" fillId="4" borderId="1" xfId="0" applyFont="1" applyFill="1" applyBorder="1" applyAlignment="1">
      <alignment vertical="center"/>
    </xf>
    <xf numFmtId="0" fontId="1" fillId="3" borderId="1" xfId="0" applyFont="1" applyFill="1" applyBorder="1" applyAlignment="1">
      <alignment vertical="center"/>
    </xf>
    <xf numFmtId="0" fontId="18" fillId="4" borderId="1" xfId="0" applyFont="1" applyFill="1" applyBorder="1" applyAlignment="1">
      <alignment vertical="center"/>
    </xf>
    <xf numFmtId="0" fontId="26" fillId="0" borderId="0" xfId="0" applyFont="1"/>
    <xf numFmtId="0" fontId="16" fillId="4" borderId="1" xfId="0" applyFont="1" applyFill="1" applyBorder="1" applyAlignment="1">
      <alignment vertical="center"/>
    </xf>
    <xf numFmtId="0" fontId="16" fillId="3" borderId="1" xfId="0" applyFont="1" applyFill="1" applyBorder="1" applyAlignment="1">
      <alignment vertical="center"/>
    </xf>
    <xf numFmtId="0" fontId="20" fillId="3" borderId="3"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 fillId="3" borderId="3" xfId="0" applyFont="1" applyFill="1" applyBorder="1" applyAlignment="1">
      <alignment horizontal="center" vertical="center"/>
    </xf>
    <xf numFmtId="0" fontId="18" fillId="3" borderId="3" xfId="0" applyFont="1" applyFill="1" applyBorder="1" applyAlignment="1">
      <alignment vertical="center"/>
    </xf>
    <xf numFmtId="0" fontId="15" fillId="3" borderId="3" xfId="0" applyFont="1" applyFill="1" applyBorder="1" applyAlignment="1">
      <alignment horizontal="center" vertical="center" wrapText="1"/>
    </xf>
    <xf numFmtId="0" fontId="26" fillId="3" borderId="3" xfId="0" applyFont="1" applyFill="1" applyBorder="1" applyAlignment="1">
      <alignment horizontal="center" vertical="center" wrapText="1"/>
    </xf>
    <xf numFmtId="0" fontId="27" fillId="0" borderId="0" xfId="0" applyFont="1"/>
    <xf numFmtId="0" fontId="28" fillId="0" borderId="5" xfId="0" applyFont="1" applyBorder="1" applyAlignment="1">
      <alignment horizontal="center" vertical="center"/>
    </xf>
    <xf numFmtId="0" fontId="28" fillId="0" borderId="5" xfId="0" applyFont="1" applyBorder="1" applyAlignment="1">
      <alignment horizontal="center" vertical="center" wrapText="1"/>
    </xf>
    <xf numFmtId="2" fontId="0" fillId="0" borderId="0" xfId="0" applyNumberFormat="1"/>
    <xf numFmtId="0" fontId="1" fillId="3" borderId="6" xfId="0" applyFont="1" applyFill="1" applyBorder="1" applyAlignment="1">
      <alignment horizontal="center" vertical="center"/>
    </xf>
    <xf numFmtId="0" fontId="1" fillId="4" borderId="6" xfId="0" applyFont="1" applyFill="1" applyBorder="1" applyAlignment="1">
      <alignment horizontal="center" vertical="center"/>
    </xf>
    <xf numFmtId="0" fontId="10" fillId="4" borderId="0" xfId="0" applyFont="1" applyFill="1" applyAlignment="1">
      <alignment vertical="center" wrapText="1"/>
    </xf>
    <xf numFmtId="0" fontId="10" fillId="4" borderId="9" xfId="0" applyFont="1" applyFill="1" applyBorder="1" applyAlignment="1">
      <alignment vertical="center" wrapText="1"/>
    </xf>
    <xf numFmtId="0" fontId="16" fillId="4" borderId="2" xfId="0" applyFont="1" applyFill="1" applyBorder="1" applyAlignment="1">
      <alignment vertical="center"/>
    </xf>
    <xf numFmtId="0" fontId="1" fillId="4" borderId="2" xfId="0" applyFont="1" applyFill="1" applyBorder="1" applyAlignment="1">
      <alignment horizontal="center" vertical="center"/>
    </xf>
    <xf numFmtId="0" fontId="1" fillId="4" borderId="3" xfId="0" applyFont="1" applyFill="1" applyBorder="1" applyAlignment="1">
      <alignment vertical="center"/>
    </xf>
    <xf numFmtId="0" fontId="1" fillId="4" borderId="3" xfId="0" applyFont="1" applyFill="1" applyBorder="1" applyAlignment="1">
      <alignment horizontal="center" vertical="center"/>
    </xf>
    <xf numFmtId="0" fontId="1" fillId="3" borderId="5" xfId="0" applyFont="1" applyFill="1" applyBorder="1" applyAlignment="1">
      <alignment vertical="center"/>
    </xf>
    <xf numFmtId="0" fontId="1" fillId="3" borderId="5" xfId="0" applyFont="1" applyFill="1" applyBorder="1" applyAlignment="1">
      <alignment horizontal="center" vertical="center"/>
    </xf>
    <xf numFmtId="0" fontId="1" fillId="4" borderId="5" xfId="0" applyFont="1" applyFill="1" applyBorder="1" applyAlignment="1">
      <alignment vertical="center"/>
    </xf>
    <xf numFmtId="0" fontId="1" fillId="4" borderId="5" xfId="0" applyFont="1" applyFill="1" applyBorder="1" applyAlignment="1">
      <alignment horizontal="center" vertical="center"/>
    </xf>
    <xf numFmtId="0" fontId="0" fillId="0" borderId="5" xfId="0" applyBorder="1" applyAlignment="1">
      <alignment horizontal="center" vertical="center"/>
    </xf>
    <xf numFmtId="0" fontId="16" fillId="0" borderId="5" xfId="0" applyFont="1" applyBorder="1" applyAlignment="1">
      <alignment horizontal="center" vertical="center"/>
    </xf>
    <xf numFmtId="0" fontId="15" fillId="3" borderId="12"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32" fillId="0" borderId="0" xfId="0" applyFont="1" applyAlignment="1">
      <alignment horizontal="left"/>
    </xf>
    <xf numFmtId="0" fontId="15" fillId="3" borderId="8" xfId="0" applyFont="1" applyFill="1" applyBorder="1" applyAlignment="1">
      <alignment horizontal="center" vertical="center" wrapText="1"/>
    </xf>
    <xf numFmtId="0" fontId="0" fillId="0" borderId="7" xfId="0" applyBorder="1" applyAlignment="1">
      <alignment horizontal="center"/>
    </xf>
    <xf numFmtId="0" fontId="0" fillId="0" borderId="15" xfId="0" applyBorder="1" applyAlignment="1">
      <alignment horizontal="center"/>
    </xf>
    <xf numFmtId="0" fontId="0" fillId="0" borderId="8" xfId="0" applyBorder="1" applyAlignment="1">
      <alignment horizontal="center"/>
    </xf>
    <xf numFmtId="0" fontId="27" fillId="0" borderId="7" xfId="0" applyFont="1" applyBorder="1" applyAlignment="1">
      <alignment horizontal="center"/>
    </xf>
    <xf numFmtId="0" fontId="27" fillId="0" borderId="8" xfId="0" applyFont="1" applyBorder="1" applyAlignment="1">
      <alignment horizontal="center"/>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25" fillId="0" borderId="0" xfId="0" applyFont="1" applyAlignment="1">
      <alignment horizontal="center" vertical="center" wrapText="1"/>
    </xf>
    <xf numFmtId="0" fontId="33" fillId="0" borderId="0" xfId="0" applyFont="1" applyAlignment="1">
      <alignment horizontal="left"/>
    </xf>
    <xf numFmtId="0" fontId="0" fillId="0" borderId="0" xfId="0" applyAlignment="1">
      <alignment horizontal="center"/>
    </xf>
    <xf numFmtId="0" fontId="15" fillId="4" borderId="15" xfId="0" applyFont="1" applyFill="1" applyBorder="1" applyAlignment="1">
      <alignment horizontal="center" vertical="center" wrapText="1"/>
    </xf>
    <xf numFmtId="0" fontId="32" fillId="0" borderId="0" xfId="0" applyFont="1" applyAlignment="1">
      <alignment horizontal="left"/>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20" fillId="4" borderId="2"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26" fillId="4" borderId="2" xfId="0" applyFont="1" applyFill="1" applyBorder="1" applyAlignment="1">
      <alignment horizontal="center" vertical="center" wrapText="1"/>
    </xf>
    <xf numFmtId="0" fontId="26" fillId="4" borderId="3" xfId="0" applyFont="1" applyFill="1" applyBorder="1" applyAlignment="1">
      <alignment horizontal="center" vertical="center" wrapText="1"/>
    </xf>
    <xf numFmtId="0" fontId="29" fillId="4" borderId="2" xfId="0" applyFont="1" applyFill="1" applyBorder="1" applyAlignment="1">
      <alignment horizontal="center" vertical="center" wrapText="1"/>
    </xf>
    <xf numFmtId="0" fontId="25" fillId="0" borderId="0" xfId="0" applyFont="1" applyAlignment="1">
      <alignment horizontal="center" wrapText="1"/>
    </xf>
    <xf numFmtId="0" fontId="25" fillId="0" borderId="0" xfId="0" applyFont="1" applyAlignment="1">
      <alignment horizontal="center"/>
    </xf>
    <xf numFmtId="0" fontId="17" fillId="4" borderId="2"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6" fillId="4"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20" fillId="4" borderId="5" xfId="0" applyFont="1" applyFill="1" applyBorder="1" applyAlignment="1">
      <alignment horizontal="center" vertical="center" wrapText="1"/>
    </xf>
    <xf numFmtId="0" fontId="26" fillId="3" borderId="5" xfId="0" applyFont="1" applyFill="1" applyBorder="1" applyAlignment="1">
      <alignment horizontal="center" vertical="center" wrapText="1"/>
    </xf>
    <xf numFmtId="0" fontId="26" fillId="3" borderId="2" xfId="0" applyFont="1" applyFill="1" applyBorder="1" applyAlignment="1">
      <alignment horizontal="center" vertical="center" wrapText="1"/>
    </xf>
    <xf numFmtId="0" fontId="26" fillId="3" borderId="4" xfId="0" applyFont="1" applyFill="1" applyBorder="1" applyAlignment="1">
      <alignment horizontal="center" vertical="center" wrapText="1"/>
    </xf>
    <xf numFmtId="0" fontId="26" fillId="3" borderId="3"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xf numFmtId="0" fontId="31" fillId="0" borderId="13"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14" xfId="0" applyFont="1" applyBorder="1" applyAlignment="1">
      <alignment horizontal="center" vertical="center" wrapText="1"/>
    </xf>
    <xf numFmtId="0" fontId="31" fillId="0" borderId="21"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6" xfId="0" applyFont="1" applyBorder="1" applyAlignment="1">
      <alignment horizontal="center" vertical="center" wrapText="1"/>
    </xf>
    <xf numFmtId="0" fontId="31" fillId="0" borderId="5" xfId="0" applyFont="1" applyBorder="1" applyAlignment="1">
      <alignment horizontal="center" vertical="center"/>
    </xf>
    <xf numFmtId="0" fontId="16" fillId="0" borderId="25" xfId="0" applyFont="1" applyBorder="1" applyAlignment="1">
      <alignment horizontal="center" vertical="center" wrapText="1"/>
    </xf>
    <xf numFmtId="0" fontId="16" fillId="0" borderId="16" xfId="0" applyFont="1" applyBorder="1" applyAlignment="1">
      <alignment horizontal="center" vertical="center" wrapText="1"/>
    </xf>
    <xf numFmtId="0" fontId="34" fillId="0" borderId="0" xfId="0" applyFont="1" applyAlignment="1">
      <alignment horizontal="center" vertical="center" wrapText="1"/>
    </xf>
    <xf numFmtId="0" fontId="27" fillId="0" borderId="5" xfId="0" applyFont="1" applyBorder="1" applyAlignment="1">
      <alignment horizontal="center" vertical="center" wrapText="1"/>
    </xf>
    <xf numFmtId="0" fontId="15" fillId="0" borderId="13" xfId="0" quotePrefix="1" applyFont="1" applyBorder="1" applyAlignment="1">
      <alignment horizontal="left" vertical="center" wrapText="1"/>
    </xf>
    <xf numFmtId="0" fontId="15" fillId="0" borderId="20" xfId="0" applyFont="1" applyBorder="1" applyAlignment="1">
      <alignment horizontal="left" vertical="center"/>
    </xf>
    <xf numFmtId="0" fontId="15" fillId="0" borderId="14" xfId="0" applyFont="1" applyBorder="1" applyAlignment="1">
      <alignment horizontal="left" vertical="center"/>
    </xf>
    <xf numFmtId="0" fontId="15" fillId="0" borderId="22" xfId="0" applyFont="1" applyBorder="1" applyAlignment="1">
      <alignment horizontal="left" vertical="center"/>
    </xf>
    <xf numFmtId="0" fontId="15" fillId="0" borderId="20" xfId="0" applyFont="1" applyBorder="1" applyAlignment="1">
      <alignment horizontal="left" vertical="center" wrapText="1"/>
    </xf>
    <xf numFmtId="0" fontId="15" fillId="0" borderId="14" xfId="0" applyFont="1" applyBorder="1" applyAlignment="1">
      <alignment horizontal="left" vertical="center" wrapText="1"/>
    </xf>
    <xf numFmtId="0" fontId="15" fillId="0" borderId="22" xfId="0" applyFont="1" applyBorder="1" applyAlignment="1">
      <alignment horizontal="left" vertical="center" wrapText="1"/>
    </xf>
    <xf numFmtId="0" fontId="15" fillId="0" borderId="23" xfId="0" applyFont="1" applyBorder="1" applyAlignment="1">
      <alignment horizontal="left" vertical="center"/>
    </xf>
    <xf numFmtId="0" fontId="15" fillId="0" borderId="24" xfId="0" applyFont="1" applyBorder="1" applyAlignment="1">
      <alignment horizontal="left" vertical="center"/>
    </xf>
    <xf numFmtId="0" fontId="15" fillId="0" borderId="23" xfId="0" applyFont="1" applyBorder="1" applyAlignment="1">
      <alignment horizontal="left" vertical="center" wrapText="1"/>
    </xf>
    <xf numFmtId="0" fontId="15" fillId="0" borderId="24" xfId="0" applyFont="1" applyBorder="1" applyAlignment="1">
      <alignment horizontal="left" vertical="center" wrapText="1"/>
    </xf>
    <xf numFmtId="0" fontId="15" fillId="3" borderId="26" xfId="0" applyFont="1" applyFill="1" applyBorder="1" applyAlignment="1">
      <alignment horizontal="center" vertical="center" wrapText="1"/>
    </xf>
    <xf numFmtId="0" fontId="16" fillId="0" borderId="16" xfId="0" applyFont="1" applyBorder="1" applyAlignment="1">
      <alignment horizontal="center" vertical="center"/>
    </xf>
    <xf numFmtId="0" fontId="15" fillId="4" borderId="26" xfId="0" applyFont="1" applyFill="1" applyBorder="1" applyAlignment="1">
      <alignment horizontal="center" vertical="center" wrapText="1"/>
    </xf>
    <xf numFmtId="0" fontId="15" fillId="4" borderId="27" xfId="0" applyFont="1" applyFill="1" applyBorder="1" applyAlignment="1">
      <alignment horizontal="center" vertical="center" wrapText="1"/>
    </xf>
    <xf numFmtId="0" fontId="15" fillId="4" borderId="17"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15" fillId="3" borderId="27" xfId="0" applyFont="1" applyFill="1" applyBorder="1" applyAlignment="1">
      <alignment horizontal="center" vertical="center" wrapText="1"/>
    </xf>
    <xf numFmtId="0" fontId="10" fillId="4" borderId="26" xfId="0" applyFont="1" applyFill="1" applyBorder="1" applyAlignment="1">
      <alignment horizontal="center" vertical="center" wrapText="1"/>
    </xf>
    <xf numFmtId="0" fontId="1" fillId="3" borderId="5"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15" xfId="0" applyFont="1" applyFill="1"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center" vertical="center"/>
    </xf>
    <xf numFmtId="0" fontId="0" fillId="0" borderId="8" xfId="0" applyBorder="1" applyAlignment="1">
      <alignment horizontal="center" vertical="center"/>
    </xf>
    <xf numFmtId="0" fontId="35" fillId="0" borderId="0" xfId="0" applyFont="1" applyAlignment="1">
      <alignment horizontal="left"/>
    </xf>
  </cellXfs>
  <cellStyles count="1">
    <cellStyle name="Normal" xfId="0" builtinId="0"/>
  </cellStyles>
  <dxfs count="16">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ont>
        <strike val="0"/>
        <outline val="0"/>
        <shadow val="0"/>
        <u val="none"/>
        <vertAlign val="baseline"/>
        <sz val="9"/>
        <name val="Times New Roman"/>
      </font>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E7F9EF"/>
          <bgColor rgb="FFE7F9EF"/>
        </patternFill>
      </fill>
    </dxf>
    <dxf>
      <fill>
        <patternFill patternType="solid">
          <fgColor rgb="FFFFFFFF"/>
          <bgColor rgb="FFFFFFFF"/>
        </patternFill>
      </fill>
    </dxf>
    <dxf>
      <fill>
        <patternFill patternType="solid">
          <fgColor rgb="FF63D297"/>
          <bgColor rgb="FF63D297"/>
        </patternFill>
      </fill>
    </dxf>
    <dxf>
      <fill>
        <patternFill patternType="solid">
          <fgColor rgb="FFE8E7FC"/>
          <bgColor rgb="FFE8E7FC"/>
        </patternFill>
      </fill>
    </dxf>
    <dxf>
      <fill>
        <patternFill patternType="solid">
          <fgColor rgb="FFFFFFFF"/>
          <bgColor rgb="FFFFFFFF"/>
        </patternFill>
      </fill>
    </dxf>
    <dxf>
      <fill>
        <patternFill patternType="solid">
          <fgColor rgb="FF8989EB"/>
          <bgColor rgb="FF8989EB"/>
        </patternFill>
      </fill>
    </dxf>
    <dxf>
      <fill>
        <patternFill patternType="solid">
          <fgColor rgb="FFE0F7FA"/>
          <bgColor rgb="FFE0F7FA"/>
        </patternFill>
      </fill>
    </dxf>
    <dxf>
      <fill>
        <patternFill patternType="solid">
          <fgColor rgb="FFFFFFFF"/>
          <bgColor rgb="FFFFFFFF"/>
        </patternFill>
      </fill>
    </dxf>
    <dxf>
      <fill>
        <patternFill patternType="solid">
          <fgColor rgb="FF4DD0E1"/>
          <bgColor rgb="FF4DD0E1"/>
        </patternFill>
      </fill>
    </dxf>
  </dxfs>
  <tableStyles count="4">
    <tableStyle name="15 Phường-style" pivot="0" count="3" xr9:uid="{00000000-0011-0000-FFFF-FFFF00000000}">
      <tableStyleElement type="headerRow" dxfId="15"/>
      <tableStyleElement type="firstRowStripe" dxfId="14"/>
      <tableStyleElement type="secondRowStripe" dxfId="13"/>
    </tableStyle>
    <tableStyle name="15 Phường-style 2" pivot="0" count="3" xr9:uid="{00000000-0011-0000-FFFF-FFFF01000000}">
      <tableStyleElement type="headerRow" dxfId="12"/>
      <tableStyleElement type="firstRowStripe" dxfId="11"/>
      <tableStyleElement type="secondRowStripe" dxfId="10"/>
    </tableStyle>
    <tableStyle name="77 Xã-style" pivot="0" count="3" xr9:uid="{00000000-0011-0000-FFFF-FFFF02000000}">
      <tableStyleElement type="headerRow" dxfId="9"/>
      <tableStyleElement type="firstRowStripe" dxfId="8"/>
      <tableStyleElement type="secondRowStripe" dxfId="7"/>
    </tableStyle>
    <tableStyle name="77 Xã-style 2" pivot="0" count="3" xr9:uid="{00000000-0011-0000-FFFF-FFFF03000000}">
      <tableStyleElement type="headerRow" dxfId="6"/>
      <tableStyleElement type="firstRowStripe" dxfId="5"/>
      <tableStyleElement type="secondRowStripe" dxfId="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717C017-9156-4B8B-9B93-97C3CB43B6A0}" name="Table_32" displayName="Table_32" ref="A2:M28">
  <tableColumns count="13">
    <tableColumn id="1" xr3:uid="{6C01969A-63B6-4F2F-B295-8EEE24708B89}" name="TT"/>
    <tableColumn id="3" xr3:uid="{3E5EB5A0-0A0E-4F0A-8CFC-061AB03EE331}" name="TÊN THÔN"/>
    <tableColumn id="4" xr3:uid="{4A47FF27-5EC2-4F24-B3CF-7D8A5AD58774}" name="PHÂN_x000a_LOẠI"/>
    <tableColumn id="5" xr3:uid="{94997619-58A3-4051-83E3-4E65EF5BB495}" name="TỔNG SỐ HỘ"/>
    <tableColumn id="6" xr3:uid="{2CC6CEDD-13E7-458F-B441-33916DAD6469}" name="TỔNG SỐ_x000a_NHÂN KHẨU"/>
    <tableColumn id="7" xr3:uid="{60685BAD-D596-4B3F-9DE3-53A94EE2AA8A}" name="SỐ HỘ _x000a_DTTS"/>
    <tableColumn id="8" xr3:uid="{2192D2C9-A982-4FC8-B901-A863CB6714AF}" name="SỐ HỘ _x000a_NGHÈO"/>
    <tableColumn id="9" xr3:uid="{75FF16E1-5ABE-40A0-8F08-EAE1B89B43B4}" name="SỐ HỘ _x000a_CẬN NGHÈO"/>
    <tableColumn id="10" xr3:uid="{FA779B8E-6C76-4A7F-8B97-A2A93C3304B9}" name="THÔNG TIN_x000a_NHÀ VĂN HÓA"/>
    <tableColumn id="11" xr3:uid="{EF894F54-A189-4415-BA9C-BD095D99DFAB}" name="THÀNH PHẦN DÂN TỘC" dataDxfId="3"/>
    <tableColumn id="12" xr3:uid="{6035C0A3-0D53-478B-89EF-D0628BF6BF27}" name="KHOẢNG CÁCH HỘ XA NHẤT ĐẾN UBND CẤP XÃ (KM)"/>
    <tableColumn id="13" xr3:uid="{33507D31-A724-42AE-81A3-042EFF0A9F7F}" name="THUỘC _x000a_THÔN ĐBKK"/>
    <tableColumn id="14" xr3:uid="{8E805C3F-4EC0-426D-B8AD-F8834BFFDF29}" name="GHI CHÚ"/>
  </tableColumns>
  <tableStyleInfo name="77 Xã-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282AF4C-344E-457B-9E56-8E8F4467C3F6}" name="Table_43" displayName="Table_43" ref="B42:E47" headerRowCount="0">
  <tableColumns count="4">
    <tableColumn id="1" xr3:uid="{A641B0D2-B3B1-4716-900B-5BBD433FC016}" name="Column1"/>
    <tableColumn id="2" xr3:uid="{B037B151-C40F-487A-9910-F1DDCD03F642}" name="Column2"/>
    <tableColumn id="3" xr3:uid="{A2042EF2-5E81-4B53-A4DC-0D7F78AEF6A4}" name="Column3"/>
    <tableColumn id="4" xr3:uid="{7205B611-42CD-4AF8-ACD5-76C16F7D6B13}" name="Column4"/>
  </tableColumns>
  <tableStyleInfo name="77 Xã-style 2"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2816C-DE46-4139-92E9-037F426F3BFC}">
  <sheetPr>
    <tabColor rgb="FF8BC34A"/>
  </sheetPr>
  <dimension ref="A1:G46"/>
  <sheetViews>
    <sheetView tabSelected="1" workbookViewId="0">
      <selection activeCell="G6" sqref="G6"/>
    </sheetView>
  </sheetViews>
  <sheetFormatPr defaultRowHeight="18" x14ac:dyDescent="0.4"/>
  <cols>
    <col min="1" max="1" width="4.92578125" customWidth="1"/>
    <col min="2" max="2" width="17.0703125" customWidth="1"/>
    <col min="3" max="3" width="8.140625" customWidth="1"/>
    <col min="4" max="4" width="11.78515625" customWidth="1"/>
    <col min="5" max="5" width="12.7109375" customWidth="1"/>
    <col min="6" max="6" width="35.7109375" customWidth="1"/>
    <col min="7" max="7" width="23.28515625" customWidth="1"/>
  </cols>
  <sheetData>
    <row r="1" spans="1:7" ht="32" customHeight="1" x14ac:dyDescent="0.4">
      <c r="A1" s="103" t="s">
        <v>141</v>
      </c>
      <c r="B1" s="103"/>
      <c r="C1" s="103"/>
      <c r="D1" s="103"/>
      <c r="E1" s="103"/>
      <c r="F1" s="103"/>
      <c r="G1" s="103"/>
    </row>
    <row r="2" spans="1:7" ht="4.5" customHeight="1" x14ac:dyDescent="0.4"/>
    <row r="3" spans="1:7" s="58" customFormat="1" ht="30" customHeight="1" x14ac:dyDescent="0.35">
      <c r="A3" s="85" t="s">
        <v>100</v>
      </c>
      <c r="B3" s="87" t="s">
        <v>129</v>
      </c>
      <c r="C3" s="87" t="s">
        <v>130</v>
      </c>
      <c r="D3" s="87" t="s">
        <v>140</v>
      </c>
      <c r="E3" s="130" t="s">
        <v>131</v>
      </c>
      <c r="F3" s="131"/>
      <c r="G3" s="136" t="s">
        <v>105</v>
      </c>
    </row>
    <row r="4" spans="1:7" s="58" customFormat="1" ht="33.5" customHeight="1" x14ac:dyDescent="0.35">
      <c r="A4" s="86"/>
      <c r="B4" s="88"/>
      <c r="C4" s="88"/>
      <c r="D4" s="88"/>
      <c r="E4" s="132"/>
      <c r="F4" s="133"/>
      <c r="G4" s="136"/>
    </row>
    <row r="5" spans="1:7" s="58" customFormat="1" ht="54" customHeight="1" x14ac:dyDescent="0.35">
      <c r="A5" s="71">
        <v>1</v>
      </c>
      <c r="B5" s="152" t="s">
        <v>22</v>
      </c>
      <c r="C5" s="76">
        <v>114</v>
      </c>
      <c r="D5" s="79" t="s">
        <v>22</v>
      </c>
      <c r="E5" s="134" t="s">
        <v>146</v>
      </c>
      <c r="F5" s="135"/>
      <c r="G5" s="139" t="s">
        <v>145</v>
      </c>
    </row>
    <row r="6" spans="1:7" s="58" customFormat="1" ht="83.5" customHeight="1" x14ac:dyDescent="0.35">
      <c r="A6" s="74">
        <v>2</v>
      </c>
      <c r="B6" s="153" t="s">
        <v>128</v>
      </c>
      <c r="C6" s="75">
        <v>61</v>
      </c>
      <c r="D6" s="77" t="s">
        <v>132</v>
      </c>
      <c r="E6" s="137" t="s">
        <v>147</v>
      </c>
      <c r="F6" s="138"/>
      <c r="G6" s="140" t="s">
        <v>148</v>
      </c>
    </row>
    <row r="7" spans="1:7" s="58" customFormat="1" ht="44.5" customHeight="1" x14ac:dyDescent="0.35">
      <c r="A7" s="163">
        <v>3</v>
      </c>
      <c r="B7" s="154" t="s">
        <v>142</v>
      </c>
      <c r="C7" s="96">
        <v>104</v>
      </c>
      <c r="D7" s="94" t="s">
        <v>133</v>
      </c>
      <c r="E7" s="141" t="s">
        <v>144</v>
      </c>
      <c r="F7" s="145"/>
      <c r="G7" s="83"/>
    </row>
    <row r="8" spans="1:7" s="58" customFormat="1" ht="38.5" customHeight="1" x14ac:dyDescent="0.35">
      <c r="A8" s="163"/>
      <c r="B8" s="155"/>
      <c r="C8" s="92"/>
      <c r="D8" s="95"/>
      <c r="E8" s="146"/>
      <c r="F8" s="147"/>
      <c r="G8" s="84"/>
    </row>
    <row r="9" spans="1:7" ht="54" customHeight="1" x14ac:dyDescent="0.4">
      <c r="A9" s="163">
        <v>4</v>
      </c>
      <c r="B9" s="156" t="s">
        <v>143</v>
      </c>
      <c r="C9" s="91">
        <v>186</v>
      </c>
      <c r="D9" s="94" t="s">
        <v>24</v>
      </c>
      <c r="E9" s="141" t="s">
        <v>149</v>
      </c>
      <c r="F9" s="142"/>
      <c r="G9" s="80"/>
    </row>
    <row r="10" spans="1:7" ht="28.5" customHeight="1" x14ac:dyDescent="0.4">
      <c r="A10" s="163"/>
      <c r="B10" s="155"/>
      <c r="C10" s="92"/>
      <c r="D10" s="95"/>
      <c r="E10" s="143"/>
      <c r="F10" s="144"/>
      <c r="G10" s="82"/>
    </row>
    <row r="11" spans="1:7" ht="52" customHeight="1" x14ac:dyDescent="0.4">
      <c r="A11" s="163">
        <v>5</v>
      </c>
      <c r="B11" s="156" t="s">
        <v>150</v>
      </c>
      <c r="C11" s="91">
        <v>152</v>
      </c>
      <c r="D11" s="94" t="s">
        <v>134</v>
      </c>
      <c r="E11" s="141" t="s">
        <v>151</v>
      </c>
      <c r="F11" s="145"/>
      <c r="G11" s="80"/>
    </row>
    <row r="12" spans="1:7" ht="32" customHeight="1" x14ac:dyDescent="0.4">
      <c r="A12" s="163"/>
      <c r="B12" s="154"/>
      <c r="C12" s="96"/>
      <c r="D12" s="95"/>
      <c r="E12" s="146"/>
      <c r="F12" s="147"/>
      <c r="G12" s="82"/>
    </row>
    <row r="13" spans="1:7" ht="51" customHeight="1" x14ac:dyDescent="0.4">
      <c r="A13" s="164">
        <v>6</v>
      </c>
      <c r="B13" s="157" t="s">
        <v>152</v>
      </c>
      <c r="C13" s="97">
        <v>288</v>
      </c>
      <c r="D13" s="94" t="s">
        <v>135</v>
      </c>
      <c r="E13" s="141" t="s">
        <v>153</v>
      </c>
      <c r="F13" s="145"/>
      <c r="G13" s="80"/>
    </row>
    <row r="14" spans="1:7" ht="34.5" customHeight="1" x14ac:dyDescent="0.4">
      <c r="A14" s="165"/>
      <c r="B14" s="158"/>
      <c r="C14" s="98"/>
      <c r="D14" s="95"/>
      <c r="E14" s="146"/>
      <c r="F14" s="147"/>
      <c r="G14" s="82"/>
    </row>
    <row r="15" spans="1:7" ht="45.5" customHeight="1" x14ac:dyDescent="0.4">
      <c r="A15" s="164">
        <v>7</v>
      </c>
      <c r="B15" s="157" t="s">
        <v>154</v>
      </c>
      <c r="C15" s="97">
        <v>195</v>
      </c>
      <c r="D15" s="94" t="s">
        <v>136</v>
      </c>
      <c r="E15" s="141" t="s">
        <v>155</v>
      </c>
      <c r="F15" s="145"/>
      <c r="G15" s="80"/>
    </row>
    <row r="16" spans="1:7" ht="36" customHeight="1" x14ac:dyDescent="0.4">
      <c r="A16" s="165"/>
      <c r="B16" s="158"/>
      <c r="C16" s="98"/>
      <c r="D16" s="95"/>
      <c r="E16" s="146"/>
      <c r="F16" s="147"/>
      <c r="G16" s="82"/>
    </row>
    <row r="17" spans="1:7" ht="45.5" customHeight="1" x14ac:dyDescent="0.4">
      <c r="A17" s="164">
        <v>8</v>
      </c>
      <c r="B17" s="154" t="s">
        <v>156</v>
      </c>
      <c r="C17" s="96">
        <v>207</v>
      </c>
      <c r="D17" s="94" t="s">
        <v>32</v>
      </c>
      <c r="E17" s="141" t="s">
        <v>157</v>
      </c>
      <c r="F17" s="145"/>
      <c r="G17" s="80"/>
    </row>
    <row r="18" spans="1:7" ht="37" customHeight="1" x14ac:dyDescent="0.4">
      <c r="A18" s="165"/>
      <c r="B18" s="155"/>
      <c r="C18" s="92"/>
      <c r="D18" s="95"/>
      <c r="E18" s="146"/>
      <c r="F18" s="147"/>
      <c r="G18" s="82"/>
    </row>
    <row r="19" spans="1:7" ht="36" customHeight="1" x14ac:dyDescent="0.4">
      <c r="A19" s="164">
        <v>9</v>
      </c>
      <c r="B19" s="159" t="s">
        <v>159</v>
      </c>
      <c r="C19" s="91">
        <v>214</v>
      </c>
      <c r="D19" s="94" t="s">
        <v>137</v>
      </c>
      <c r="E19" s="141" t="s">
        <v>158</v>
      </c>
      <c r="F19" s="142"/>
      <c r="G19" s="80"/>
    </row>
    <row r="20" spans="1:7" ht="30.5" customHeight="1" x14ac:dyDescent="0.4">
      <c r="A20" s="166"/>
      <c r="B20" s="160"/>
      <c r="C20" s="96"/>
      <c r="D20" s="106"/>
      <c r="E20" s="148"/>
      <c r="F20" s="149"/>
      <c r="G20" s="81"/>
    </row>
    <row r="21" spans="1:7" ht="28" customHeight="1" x14ac:dyDescent="0.4">
      <c r="A21" s="165"/>
      <c r="B21" s="161"/>
      <c r="C21" s="92"/>
      <c r="D21" s="95"/>
      <c r="E21" s="143"/>
      <c r="F21" s="144"/>
      <c r="G21" s="82"/>
    </row>
    <row r="22" spans="1:7" ht="27.5" customHeight="1" x14ac:dyDescent="0.4">
      <c r="A22" s="167">
        <v>10</v>
      </c>
      <c r="B22" s="156" t="s">
        <v>160</v>
      </c>
      <c r="C22" s="91">
        <v>165</v>
      </c>
      <c r="D22" s="94" t="s">
        <v>38</v>
      </c>
      <c r="E22" s="141" t="s">
        <v>161</v>
      </c>
      <c r="F22" s="145"/>
      <c r="G22" s="80"/>
    </row>
    <row r="23" spans="1:7" ht="29" customHeight="1" x14ac:dyDescent="0.4">
      <c r="A23" s="168"/>
      <c r="B23" s="162"/>
      <c r="C23" s="96"/>
      <c r="D23" s="106"/>
      <c r="E23" s="150"/>
      <c r="F23" s="151"/>
      <c r="G23" s="81"/>
    </row>
    <row r="24" spans="1:7" ht="20" customHeight="1" x14ac:dyDescent="0.4">
      <c r="A24" s="169"/>
      <c r="B24" s="162"/>
      <c r="C24" s="96"/>
      <c r="D24" s="95"/>
      <c r="E24" s="146"/>
      <c r="F24" s="147"/>
      <c r="G24" s="82"/>
    </row>
    <row r="25" spans="1:7" ht="36.5" customHeight="1" x14ac:dyDescent="0.4">
      <c r="A25" s="164">
        <v>11</v>
      </c>
      <c r="B25" s="156" t="s">
        <v>162</v>
      </c>
      <c r="C25" s="91">
        <v>188</v>
      </c>
      <c r="D25" s="94" t="s">
        <v>139</v>
      </c>
      <c r="E25" s="141" t="s">
        <v>163</v>
      </c>
      <c r="F25" s="145"/>
      <c r="G25" s="80"/>
    </row>
    <row r="26" spans="1:7" ht="32" customHeight="1" x14ac:dyDescent="0.4">
      <c r="A26" s="166"/>
      <c r="B26" s="154"/>
      <c r="C26" s="96"/>
      <c r="D26" s="106"/>
      <c r="E26" s="150"/>
      <c r="F26" s="151"/>
      <c r="G26" s="81"/>
    </row>
    <row r="27" spans="1:7" ht="31" customHeight="1" x14ac:dyDescent="0.4">
      <c r="A27" s="165"/>
      <c r="B27" s="155"/>
      <c r="C27" s="92"/>
      <c r="D27" s="95"/>
      <c r="E27" s="146"/>
      <c r="F27" s="147"/>
      <c r="G27" s="82"/>
    </row>
    <row r="28" spans="1:7" ht="42" customHeight="1" x14ac:dyDescent="0.4">
      <c r="A28" s="167">
        <v>12</v>
      </c>
      <c r="B28" s="159" t="s">
        <v>164</v>
      </c>
      <c r="C28" s="91">
        <v>209</v>
      </c>
      <c r="D28" s="94" t="s">
        <v>138</v>
      </c>
      <c r="E28" s="141" t="s">
        <v>165</v>
      </c>
      <c r="F28" s="145"/>
      <c r="G28" s="80"/>
    </row>
    <row r="29" spans="1:7" ht="36" customHeight="1" x14ac:dyDescent="0.4">
      <c r="A29" s="168"/>
      <c r="B29" s="160"/>
      <c r="C29" s="96"/>
      <c r="D29" s="106"/>
      <c r="E29" s="150"/>
      <c r="F29" s="151"/>
      <c r="G29" s="81"/>
    </row>
    <row r="30" spans="1:7" ht="30" customHeight="1" x14ac:dyDescent="0.4">
      <c r="A30" s="169"/>
      <c r="B30" s="161"/>
      <c r="C30" s="92"/>
      <c r="D30" s="95"/>
      <c r="E30" s="146"/>
      <c r="F30" s="147"/>
      <c r="G30" s="82"/>
    </row>
    <row r="31" spans="1:7" ht="12.5" customHeight="1" x14ac:dyDescent="0.4"/>
    <row r="32" spans="1:7" ht="32" customHeight="1" x14ac:dyDescent="0.4">
      <c r="A32" s="170" t="s">
        <v>166</v>
      </c>
      <c r="B32" s="170"/>
      <c r="C32" s="170"/>
      <c r="D32" s="170"/>
      <c r="E32" s="170"/>
      <c r="F32" s="170"/>
      <c r="G32" s="170"/>
    </row>
    <row r="33" spans="1:7" ht="12.5" customHeight="1" x14ac:dyDescent="0.4"/>
    <row r="34" spans="1:7" ht="12.5" customHeight="1" x14ac:dyDescent="0.4"/>
    <row r="35" spans="1:7" ht="12.5" customHeight="1" x14ac:dyDescent="0.4"/>
    <row r="36" spans="1:7" ht="12.5" customHeight="1" x14ac:dyDescent="0.4"/>
    <row r="37" spans="1:7" ht="12.5" customHeight="1" x14ac:dyDescent="0.4"/>
    <row r="38" spans="1:7" ht="19" customHeight="1" x14ac:dyDescent="0.4">
      <c r="A38" s="107"/>
      <c r="B38" s="107"/>
      <c r="C38" s="107"/>
      <c r="D38" s="107"/>
      <c r="E38" s="107"/>
      <c r="F38" s="107"/>
    </row>
    <row r="39" spans="1:7" ht="19" customHeight="1" x14ac:dyDescent="0.4">
      <c r="A39" s="78"/>
      <c r="B39" s="78"/>
      <c r="C39" s="78"/>
      <c r="D39" s="78"/>
      <c r="E39" s="78"/>
      <c r="F39" s="78"/>
    </row>
    <row r="40" spans="1:7" ht="18" customHeight="1" x14ac:dyDescent="0.4">
      <c r="A40" s="104"/>
      <c r="B40" s="104"/>
      <c r="C40" s="104"/>
      <c r="D40" s="104"/>
      <c r="E40" s="104"/>
      <c r="F40" s="104"/>
      <c r="G40" s="104"/>
    </row>
    <row r="41" spans="1:7" x14ac:dyDescent="0.4">
      <c r="A41" s="105"/>
      <c r="B41" s="105"/>
      <c r="C41" s="105"/>
      <c r="D41" s="105"/>
      <c r="E41" s="105"/>
      <c r="F41" s="105"/>
      <c r="G41" s="105"/>
    </row>
    <row r="42" spans="1:7" x14ac:dyDescent="0.4">
      <c r="A42" s="105"/>
      <c r="B42" s="105"/>
      <c r="C42" s="105"/>
      <c r="D42" s="105"/>
      <c r="E42" s="105"/>
      <c r="F42" s="105"/>
      <c r="G42" s="105"/>
    </row>
    <row r="43" spans="1:7" x14ac:dyDescent="0.4">
      <c r="A43" s="105"/>
      <c r="B43" s="105"/>
      <c r="C43" s="105"/>
      <c r="D43" s="105"/>
      <c r="E43" s="105"/>
      <c r="F43" s="105"/>
      <c r="G43" s="105"/>
    </row>
    <row r="44" spans="1:7" x14ac:dyDescent="0.4">
      <c r="A44" s="105"/>
      <c r="B44" s="105"/>
      <c r="C44" s="105"/>
      <c r="D44" s="105"/>
      <c r="E44" s="105"/>
      <c r="F44" s="105"/>
      <c r="G44" s="105"/>
    </row>
    <row r="45" spans="1:7" x14ac:dyDescent="0.4">
      <c r="A45" s="105"/>
      <c r="B45" s="105"/>
      <c r="C45" s="105"/>
      <c r="D45" s="105"/>
      <c r="E45" s="105"/>
      <c r="F45" s="105"/>
      <c r="G45" s="105"/>
    </row>
    <row r="46" spans="1:7" x14ac:dyDescent="0.4">
      <c r="A46" s="105"/>
      <c r="B46" s="105"/>
      <c r="C46" s="105"/>
      <c r="D46" s="105"/>
      <c r="E46" s="105"/>
      <c r="F46" s="105"/>
      <c r="G46" s="105"/>
    </row>
  </sheetData>
  <mergeCells count="78">
    <mergeCell ref="A32:G32"/>
    <mergeCell ref="A17:A18"/>
    <mergeCell ref="A19:A21"/>
    <mergeCell ref="A22:A24"/>
    <mergeCell ref="A25:A27"/>
    <mergeCell ref="A28:A30"/>
    <mergeCell ref="A7:A8"/>
    <mergeCell ref="A9:A10"/>
    <mergeCell ref="A11:A12"/>
    <mergeCell ref="A13:A14"/>
    <mergeCell ref="A15:A16"/>
    <mergeCell ref="A42:G42"/>
    <mergeCell ref="A43:G43"/>
    <mergeCell ref="A44:G44"/>
    <mergeCell ref="A45:G45"/>
    <mergeCell ref="A46:G46"/>
    <mergeCell ref="A1:G1"/>
    <mergeCell ref="A40:G40"/>
    <mergeCell ref="A41:G41"/>
    <mergeCell ref="D17:D18"/>
    <mergeCell ref="D19:D21"/>
    <mergeCell ref="D22:D24"/>
    <mergeCell ref="D25:D27"/>
    <mergeCell ref="D28:D30"/>
    <mergeCell ref="A38:F38"/>
    <mergeCell ref="B13:B14"/>
    <mergeCell ref="C13:C14"/>
    <mergeCell ref="B17:B18"/>
    <mergeCell ref="C17:C18"/>
    <mergeCell ref="B28:B30"/>
    <mergeCell ref="C25:C27"/>
    <mergeCell ref="B19:B21"/>
    <mergeCell ref="C19:C21"/>
    <mergeCell ref="B22:B24"/>
    <mergeCell ref="C22:C24"/>
    <mergeCell ref="E19:F21"/>
    <mergeCell ref="E22:F24"/>
    <mergeCell ref="E25:F27"/>
    <mergeCell ref="C28:C30"/>
    <mergeCell ref="B25:B27"/>
    <mergeCell ref="E28:F30"/>
    <mergeCell ref="D13:D14"/>
    <mergeCell ref="D15:D16"/>
    <mergeCell ref="C11:C12"/>
    <mergeCell ref="B7:B8"/>
    <mergeCell ref="C7:C8"/>
    <mergeCell ref="B15:B16"/>
    <mergeCell ref="C15:C16"/>
    <mergeCell ref="B9:B10"/>
    <mergeCell ref="C9:C10"/>
    <mergeCell ref="B11:B12"/>
    <mergeCell ref="D7:D8"/>
    <mergeCell ref="D9:D10"/>
    <mergeCell ref="D11:D12"/>
    <mergeCell ref="E7:F8"/>
    <mergeCell ref="E9:F10"/>
    <mergeCell ref="E11:F12"/>
    <mergeCell ref="E13:F14"/>
    <mergeCell ref="E15:F16"/>
    <mergeCell ref="E17:F18"/>
    <mergeCell ref="A3:A4"/>
    <mergeCell ref="B3:B4"/>
    <mergeCell ref="C3:C4"/>
    <mergeCell ref="D3:D4"/>
    <mergeCell ref="G7:G8"/>
    <mergeCell ref="G9:G10"/>
    <mergeCell ref="G11:G12"/>
    <mergeCell ref="G13:G14"/>
    <mergeCell ref="E3:F4"/>
    <mergeCell ref="G3:G4"/>
    <mergeCell ref="E5:F5"/>
    <mergeCell ref="E6:F6"/>
    <mergeCell ref="G28:G30"/>
    <mergeCell ref="G15:G16"/>
    <mergeCell ref="G17:G18"/>
    <mergeCell ref="G19:G21"/>
    <mergeCell ref="G22:G24"/>
    <mergeCell ref="G25:G27"/>
  </mergeCells>
  <conditionalFormatting sqref="B5:E5 B7:E7 B9:E9 B11:E11 B13:E13 B15:E15 B19:E19 B22:E22 B25:E25 B28:E28">
    <cfRule type="containsBlanks" dxfId="2" priority="3">
      <formula>LEN(TRIM(B5))=0</formula>
    </cfRule>
  </conditionalFormatting>
  <printOptions horizontalCentered="1"/>
  <pageMargins left="0.25" right="0.2" top="0.5" bottom="0.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0A666-79A2-43CC-BA56-7F263684FDCF}">
  <sheetPr>
    <tabColor rgb="FF8BC34A"/>
  </sheetPr>
  <dimension ref="A1:J30"/>
  <sheetViews>
    <sheetView topLeftCell="A28" workbookViewId="0">
      <selection activeCell="H24" sqref="H24:H26"/>
    </sheetView>
  </sheetViews>
  <sheetFormatPr defaultColWidth="8.85546875" defaultRowHeight="18" x14ac:dyDescent="0.4"/>
  <cols>
    <col min="1" max="1" width="5.42578125" customWidth="1"/>
    <col min="2" max="2" width="14.640625" customWidth="1"/>
    <col min="3" max="3" width="8.5703125" customWidth="1"/>
    <col min="4" max="4" width="7.42578125" customWidth="1"/>
    <col min="5" max="5" width="6.140625" customWidth="1"/>
    <col min="6" max="6" width="15.78515625" customWidth="1"/>
    <col min="7" max="7" width="7.140625" customWidth="1"/>
    <col min="8" max="8" width="14" style="49" customWidth="1"/>
  </cols>
  <sheetData>
    <row r="1" spans="1:10" ht="42.75" customHeight="1" x14ac:dyDescent="0.4">
      <c r="A1" s="115" t="s">
        <v>116</v>
      </c>
      <c r="B1" s="116"/>
      <c r="C1" s="116"/>
      <c r="D1" s="116"/>
      <c r="E1" s="116"/>
      <c r="F1" s="116"/>
      <c r="G1" s="116"/>
      <c r="H1" s="116"/>
    </row>
    <row r="3" spans="1:10" s="58" customFormat="1" ht="55.5" customHeight="1" x14ac:dyDescent="0.35">
      <c r="A3" s="59" t="s">
        <v>100</v>
      </c>
      <c r="B3" s="59" t="s">
        <v>53</v>
      </c>
      <c r="C3" s="59" t="s">
        <v>101</v>
      </c>
      <c r="D3" s="59" t="s">
        <v>102</v>
      </c>
      <c r="E3" s="59" t="s">
        <v>100</v>
      </c>
      <c r="F3" s="59" t="s">
        <v>103</v>
      </c>
      <c r="G3" s="60" t="s">
        <v>104</v>
      </c>
      <c r="H3" s="59" t="s">
        <v>105</v>
      </c>
    </row>
    <row r="4" spans="1:10" ht="89.25" customHeight="1" x14ac:dyDescent="0.4">
      <c r="A4" s="54">
        <v>1</v>
      </c>
      <c r="B4" s="55" t="s">
        <v>22</v>
      </c>
      <c r="C4" s="54">
        <v>114</v>
      </c>
      <c r="D4" s="54">
        <v>486</v>
      </c>
      <c r="E4" s="53">
        <v>1</v>
      </c>
      <c r="F4" s="56" t="s">
        <v>22</v>
      </c>
      <c r="G4" s="52">
        <v>114</v>
      </c>
      <c r="H4" s="57" t="s">
        <v>117</v>
      </c>
      <c r="J4" s="61">
        <f t="shared" ref="J4:J29" si="0">SUM(C4/150)</f>
        <v>0.76</v>
      </c>
    </row>
    <row r="5" spans="1:10" ht="52.5" customHeight="1" x14ac:dyDescent="0.4">
      <c r="A5" s="45">
        <v>2</v>
      </c>
      <c r="B5" s="46" t="s">
        <v>23</v>
      </c>
      <c r="C5" s="45">
        <v>71</v>
      </c>
      <c r="D5" s="45">
        <v>277</v>
      </c>
      <c r="E5" s="108">
        <v>2</v>
      </c>
      <c r="F5" s="89" t="s">
        <v>106</v>
      </c>
      <c r="G5" s="110">
        <f>SUM(C5+C6)</f>
        <v>186</v>
      </c>
      <c r="H5" s="112" t="s">
        <v>124</v>
      </c>
      <c r="J5" s="61">
        <f t="shared" si="0"/>
        <v>0.47333333333333333</v>
      </c>
    </row>
    <row r="6" spans="1:10" ht="99" customHeight="1" x14ac:dyDescent="0.4">
      <c r="A6" s="43">
        <v>3</v>
      </c>
      <c r="B6" s="47" t="s">
        <v>24</v>
      </c>
      <c r="C6" s="43">
        <v>115</v>
      </c>
      <c r="D6" s="43">
        <v>480</v>
      </c>
      <c r="E6" s="109"/>
      <c r="F6" s="90"/>
      <c r="G6" s="111"/>
      <c r="H6" s="113"/>
      <c r="J6" s="61">
        <f t="shared" si="0"/>
        <v>0.76666666666666672</v>
      </c>
    </row>
    <row r="7" spans="1:10" ht="56.25" customHeight="1" x14ac:dyDescent="0.4">
      <c r="A7" s="45">
        <v>4</v>
      </c>
      <c r="B7" s="46" t="s">
        <v>25</v>
      </c>
      <c r="C7" s="45">
        <v>92</v>
      </c>
      <c r="D7" s="45">
        <v>386</v>
      </c>
      <c r="E7" s="108">
        <v>3</v>
      </c>
      <c r="F7" s="89" t="s">
        <v>107</v>
      </c>
      <c r="G7" s="110">
        <f>SUM(C7+C8)</f>
        <v>152</v>
      </c>
      <c r="H7" s="112" t="s">
        <v>119</v>
      </c>
      <c r="J7" s="61">
        <f t="shared" si="0"/>
        <v>0.61333333333333329</v>
      </c>
    </row>
    <row r="8" spans="1:10" ht="75" customHeight="1" x14ac:dyDescent="0.4">
      <c r="A8" s="43">
        <v>5</v>
      </c>
      <c r="B8" s="47" t="s">
        <v>26</v>
      </c>
      <c r="C8" s="43">
        <v>60</v>
      </c>
      <c r="D8" s="43">
        <v>262</v>
      </c>
      <c r="E8" s="109"/>
      <c r="F8" s="90"/>
      <c r="G8" s="111"/>
      <c r="H8" s="113"/>
      <c r="J8" s="61">
        <f t="shared" si="0"/>
        <v>0.4</v>
      </c>
    </row>
    <row r="9" spans="1:10" ht="48.75" customHeight="1" x14ac:dyDescent="0.4">
      <c r="A9" s="45">
        <v>6</v>
      </c>
      <c r="B9" s="46" t="s">
        <v>27</v>
      </c>
      <c r="C9" s="45">
        <v>163</v>
      </c>
      <c r="D9" s="45">
        <v>603</v>
      </c>
      <c r="E9" s="108">
        <v>4</v>
      </c>
      <c r="F9" s="89" t="s">
        <v>108</v>
      </c>
      <c r="G9" s="110">
        <f>SUM(C9+C10)</f>
        <v>288</v>
      </c>
      <c r="H9" s="114" t="s">
        <v>120</v>
      </c>
      <c r="J9" s="61">
        <f t="shared" si="0"/>
        <v>1.0866666666666667</v>
      </c>
    </row>
    <row r="10" spans="1:10" ht="107.25" customHeight="1" x14ac:dyDescent="0.4">
      <c r="A10" s="43">
        <v>7</v>
      </c>
      <c r="B10" s="47" t="s">
        <v>20</v>
      </c>
      <c r="C10" s="43">
        <v>125</v>
      </c>
      <c r="D10" s="43">
        <v>448</v>
      </c>
      <c r="E10" s="109"/>
      <c r="F10" s="90"/>
      <c r="G10" s="111"/>
      <c r="H10" s="113"/>
      <c r="J10" s="61">
        <f t="shared" si="0"/>
        <v>0.83333333333333337</v>
      </c>
    </row>
    <row r="11" spans="1:10" ht="73.5" customHeight="1" x14ac:dyDescent="0.4">
      <c r="A11" s="45">
        <v>8</v>
      </c>
      <c r="B11" s="46" t="s">
        <v>28</v>
      </c>
      <c r="C11" s="45">
        <v>82</v>
      </c>
      <c r="D11" s="45">
        <v>367</v>
      </c>
      <c r="E11" s="108">
        <v>5</v>
      </c>
      <c r="F11" s="89" t="s">
        <v>109</v>
      </c>
      <c r="G11" s="110">
        <f>SUM(C11+C12)</f>
        <v>195</v>
      </c>
      <c r="H11" s="112" t="s">
        <v>118</v>
      </c>
      <c r="J11" s="61">
        <f t="shared" si="0"/>
        <v>0.54666666666666663</v>
      </c>
    </row>
    <row r="12" spans="1:10" ht="75" customHeight="1" x14ac:dyDescent="0.4">
      <c r="A12" s="43">
        <v>9</v>
      </c>
      <c r="B12" s="47" t="s">
        <v>21</v>
      </c>
      <c r="C12" s="43">
        <v>113</v>
      </c>
      <c r="D12" s="43">
        <v>460</v>
      </c>
      <c r="E12" s="109"/>
      <c r="F12" s="90"/>
      <c r="G12" s="111"/>
      <c r="H12" s="113"/>
      <c r="J12" s="61">
        <f t="shared" si="0"/>
        <v>0.7533333333333333</v>
      </c>
    </row>
    <row r="13" spans="1:10" ht="39" customHeight="1" x14ac:dyDescent="0.4">
      <c r="A13" s="45">
        <v>10</v>
      </c>
      <c r="B13" s="46" t="s">
        <v>29</v>
      </c>
      <c r="C13" s="45">
        <v>47</v>
      </c>
      <c r="D13" s="45">
        <v>201</v>
      </c>
      <c r="E13" s="108">
        <v>6</v>
      </c>
      <c r="F13" s="89" t="s">
        <v>110</v>
      </c>
      <c r="G13" s="110">
        <f>SUM(C13+C14)</f>
        <v>104</v>
      </c>
      <c r="H13" s="117" t="s">
        <v>121</v>
      </c>
      <c r="J13" s="61">
        <f t="shared" si="0"/>
        <v>0.31333333333333335</v>
      </c>
    </row>
    <row r="14" spans="1:10" ht="77.25" customHeight="1" x14ac:dyDescent="0.4">
      <c r="A14" s="43">
        <v>11</v>
      </c>
      <c r="B14" s="44" t="s">
        <v>30</v>
      </c>
      <c r="C14" s="43">
        <v>57</v>
      </c>
      <c r="D14" s="43">
        <v>208</v>
      </c>
      <c r="E14" s="109"/>
      <c r="F14" s="90"/>
      <c r="G14" s="111"/>
      <c r="H14" s="118"/>
      <c r="J14" s="61">
        <f t="shared" si="0"/>
        <v>0.38</v>
      </c>
    </row>
    <row r="15" spans="1:10" ht="27.75" customHeight="1" x14ac:dyDescent="0.4">
      <c r="A15" s="45">
        <v>12</v>
      </c>
      <c r="B15" s="50" t="s">
        <v>31</v>
      </c>
      <c r="C15" s="45">
        <v>61</v>
      </c>
      <c r="D15" s="45">
        <v>259</v>
      </c>
      <c r="E15" s="108">
        <v>7</v>
      </c>
      <c r="F15" s="89" t="s">
        <v>111</v>
      </c>
      <c r="G15" s="110">
        <f>SUM(C15+C16+C17)</f>
        <v>268</v>
      </c>
      <c r="H15" s="112" t="s">
        <v>123</v>
      </c>
      <c r="J15" s="61">
        <f t="shared" si="0"/>
        <v>0.40666666666666668</v>
      </c>
    </row>
    <row r="16" spans="1:10" ht="33.75" customHeight="1" x14ac:dyDescent="0.4">
      <c r="A16" s="43">
        <v>13</v>
      </c>
      <c r="B16" s="51" t="s">
        <v>32</v>
      </c>
      <c r="C16" s="43">
        <v>128</v>
      </c>
      <c r="D16" s="43">
        <v>482</v>
      </c>
      <c r="E16" s="102"/>
      <c r="F16" s="93"/>
      <c r="G16" s="119"/>
      <c r="H16" s="120"/>
      <c r="J16" s="61">
        <f t="shared" si="0"/>
        <v>0.85333333333333339</v>
      </c>
    </row>
    <row r="17" spans="1:10" ht="81.75" customHeight="1" x14ac:dyDescent="0.4">
      <c r="A17" s="45">
        <v>14</v>
      </c>
      <c r="B17" s="66" t="s">
        <v>33</v>
      </c>
      <c r="C17" s="67">
        <v>79</v>
      </c>
      <c r="D17" s="67">
        <v>341</v>
      </c>
      <c r="E17" s="102"/>
      <c r="F17" s="93"/>
      <c r="G17" s="119"/>
      <c r="H17" s="120"/>
      <c r="J17" s="61">
        <f t="shared" si="0"/>
        <v>0.52666666666666662</v>
      </c>
    </row>
    <row r="18" spans="1:10" ht="35.25" customHeight="1" x14ac:dyDescent="0.4">
      <c r="A18" s="62">
        <v>15</v>
      </c>
      <c r="B18" s="70" t="s">
        <v>34</v>
      </c>
      <c r="C18" s="71">
        <v>75</v>
      </c>
      <c r="D18" s="71">
        <v>321</v>
      </c>
      <c r="E18" s="121">
        <v>8</v>
      </c>
      <c r="F18" s="122" t="s">
        <v>112</v>
      </c>
      <c r="G18" s="123">
        <f>SUM(C18+C19+C20)</f>
        <v>214</v>
      </c>
      <c r="H18" s="124" t="s">
        <v>122</v>
      </c>
      <c r="J18" s="61">
        <f t="shared" si="0"/>
        <v>0.5</v>
      </c>
    </row>
    <row r="19" spans="1:10" ht="30" customHeight="1" x14ac:dyDescent="0.4">
      <c r="A19" s="63">
        <v>16</v>
      </c>
      <c r="B19" s="72" t="s">
        <v>35</v>
      </c>
      <c r="C19" s="73">
        <v>71</v>
      </c>
      <c r="D19" s="73">
        <v>294</v>
      </c>
      <c r="E19" s="121"/>
      <c r="F19" s="122"/>
      <c r="G19" s="123"/>
      <c r="H19" s="124"/>
      <c r="I19" t="s">
        <v>35</v>
      </c>
      <c r="J19" s="61">
        <f t="shared" si="0"/>
        <v>0.47333333333333333</v>
      </c>
    </row>
    <row r="20" spans="1:10" ht="68.25" customHeight="1" x14ac:dyDescent="0.4">
      <c r="A20" s="62">
        <v>17</v>
      </c>
      <c r="B20" s="70" t="s">
        <v>36</v>
      </c>
      <c r="C20" s="71">
        <v>68</v>
      </c>
      <c r="D20" s="71">
        <v>243</v>
      </c>
      <c r="E20" s="121"/>
      <c r="F20" s="122"/>
      <c r="G20" s="123"/>
      <c r="H20" s="124"/>
      <c r="I20" t="s">
        <v>36</v>
      </c>
      <c r="J20" s="61">
        <f t="shared" si="0"/>
        <v>0.45333333333333331</v>
      </c>
    </row>
    <row r="21" spans="1:10" ht="58.5" customHeight="1" x14ac:dyDescent="0.4">
      <c r="A21" s="45">
        <v>18</v>
      </c>
      <c r="B21" s="68" t="s">
        <v>37</v>
      </c>
      <c r="C21" s="69">
        <v>43</v>
      </c>
      <c r="D21" s="69">
        <v>153</v>
      </c>
      <c r="E21" s="64">
        <v>9</v>
      </c>
      <c r="F21" s="93" t="s">
        <v>113</v>
      </c>
      <c r="G21" s="119">
        <f>SUM(C21+C22+C23)</f>
        <v>165</v>
      </c>
      <c r="H21" s="120" t="s">
        <v>127</v>
      </c>
      <c r="J21" s="61">
        <f t="shared" si="0"/>
        <v>0.28666666666666668</v>
      </c>
    </row>
    <row r="22" spans="1:10" ht="48" customHeight="1" x14ac:dyDescent="0.4">
      <c r="A22" s="43">
        <v>19</v>
      </c>
      <c r="B22" s="44" t="s">
        <v>38</v>
      </c>
      <c r="C22" s="43">
        <v>63</v>
      </c>
      <c r="D22" s="43">
        <v>258</v>
      </c>
      <c r="E22" s="64"/>
      <c r="F22" s="93"/>
      <c r="G22" s="119"/>
      <c r="H22" s="120"/>
      <c r="J22" s="61">
        <f t="shared" si="0"/>
        <v>0.42</v>
      </c>
    </row>
    <row r="23" spans="1:10" ht="39" customHeight="1" x14ac:dyDescent="0.4">
      <c r="A23" s="45">
        <v>20</v>
      </c>
      <c r="B23" s="48" t="s">
        <v>44</v>
      </c>
      <c r="C23" s="43">
        <v>59</v>
      </c>
      <c r="D23" s="43">
        <v>274</v>
      </c>
      <c r="E23" s="65"/>
      <c r="F23" s="90"/>
      <c r="G23" s="111"/>
      <c r="H23" s="113"/>
      <c r="J23" s="61">
        <f t="shared" si="0"/>
        <v>0.39333333333333331</v>
      </c>
    </row>
    <row r="24" spans="1:10" x14ac:dyDescent="0.4">
      <c r="A24" s="43">
        <v>21</v>
      </c>
      <c r="B24" s="47" t="s">
        <v>40</v>
      </c>
      <c r="C24" s="43">
        <v>80</v>
      </c>
      <c r="D24" s="43">
        <v>336</v>
      </c>
      <c r="E24" s="108">
        <v>10</v>
      </c>
      <c r="F24" s="99" t="s">
        <v>114</v>
      </c>
      <c r="G24" s="110">
        <f>SUM(C24+C25+C26)</f>
        <v>209</v>
      </c>
      <c r="H24" s="125" t="s">
        <v>126</v>
      </c>
      <c r="J24" s="61">
        <f t="shared" si="0"/>
        <v>0.53333333333333333</v>
      </c>
    </row>
    <row r="25" spans="1:10" x14ac:dyDescent="0.4">
      <c r="A25" s="45">
        <v>22</v>
      </c>
      <c r="B25" s="46" t="s">
        <v>41</v>
      </c>
      <c r="C25" s="45">
        <v>62</v>
      </c>
      <c r="D25" s="45">
        <v>242</v>
      </c>
      <c r="E25" s="102"/>
      <c r="F25" s="100"/>
      <c r="G25" s="119"/>
      <c r="H25" s="126"/>
      <c r="J25" s="61">
        <f t="shared" si="0"/>
        <v>0.41333333333333333</v>
      </c>
    </row>
    <row r="26" spans="1:10" ht="117" customHeight="1" x14ac:dyDescent="0.4">
      <c r="A26" s="43">
        <v>23</v>
      </c>
      <c r="B26" s="47" t="s">
        <v>42</v>
      </c>
      <c r="C26" s="43">
        <v>67</v>
      </c>
      <c r="D26" s="43">
        <v>292</v>
      </c>
      <c r="E26" s="109"/>
      <c r="F26" s="101"/>
      <c r="G26" s="111"/>
      <c r="H26" s="127"/>
      <c r="J26" s="61">
        <f t="shared" si="0"/>
        <v>0.44666666666666666</v>
      </c>
    </row>
    <row r="27" spans="1:10" ht="37.5" customHeight="1" x14ac:dyDescent="0.4">
      <c r="A27" s="45">
        <v>24</v>
      </c>
      <c r="B27" s="46" t="s">
        <v>43</v>
      </c>
      <c r="C27" s="45">
        <v>61</v>
      </c>
      <c r="D27" s="45">
        <v>256</v>
      </c>
      <c r="E27" s="108">
        <v>11</v>
      </c>
      <c r="F27" s="89" t="s">
        <v>115</v>
      </c>
      <c r="G27" s="110">
        <f>SUM(C27+C28+C29)</f>
        <v>188</v>
      </c>
      <c r="H27" s="112" t="s">
        <v>125</v>
      </c>
      <c r="J27" s="61">
        <f t="shared" si="0"/>
        <v>0.40666666666666668</v>
      </c>
    </row>
    <row r="28" spans="1:10" ht="37.5" customHeight="1" x14ac:dyDescent="0.4">
      <c r="A28" s="43">
        <v>25</v>
      </c>
      <c r="B28" s="44" t="s">
        <v>39</v>
      </c>
      <c r="C28" s="45">
        <v>71</v>
      </c>
      <c r="D28" s="45">
        <v>285</v>
      </c>
      <c r="E28" s="102"/>
      <c r="F28" s="93"/>
      <c r="G28" s="119"/>
      <c r="H28" s="120"/>
      <c r="J28" s="61">
        <f t="shared" si="0"/>
        <v>0.47333333333333333</v>
      </c>
    </row>
    <row r="29" spans="1:10" ht="64.5" customHeight="1" x14ac:dyDescent="0.4">
      <c r="A29" s="45">
        <v>26</v>
      </c>
      <c r="B29" s="48" t="s">
        <v>79</v>
      </c>
      <c r="C29" s="45">
        <v>56</v>
      </c>
      <c r="D29" s="45">
        <v>262</v>
      </c>
      <c r="E29" s="109"/>
      <c r="F29" s="90"/>
      <c r="G29" s="111"/>
      <c r="H29" s="113"/>
      <c r="J29" s="61">
        <f t="shared" si="0"/>
        <v>0.37333333333333335</v>
      </c>
    </row>
    <row r="30" spans="1:10" x14ac:dyDescent="0.4">
      <c r="C30">
        <f>SUM(C4:C29)</f>
        <v>2083</v>
      </c>
      <c r="D30">
        <f>SUM(D4:D29)</f>
        <v>8476</v>
      </c>
    </row>
  </sheetData>
  <sortState xmlns:xlrd2="http://schemas.microsoft.com/office/spreadsheetml/2017/richdata2" ref="A4:J29">
    <sortCondition ref="J4:J29"/>
  </sortState>
  <mergeCells count="40">
    <mergeCell ref="E27:E29"/>
    <mergeCell ref="F27:F29"/>
    <mergeCell ref="G27:G29"/>
    <mergeCell ref="H27:H29"/>
    <mergeCell ref="E18:E20"/>
    <mergeCell ref="F18:F20"/>
    <mergeCell ref="G18:G20"/>
    <mergeCell ref="H18:H20"/>
    <mergeCell ref="F21:F23"/>
    <mergeCell ref="G21:G23"/>
    <mergeCell ref="H21:H23"/>
    <mergeCell ref="E24:E26"/>
    <mergeCell ref="F24:F26"/>
    <mergeCell ref="G24:G26"/>
    <mergeCell ref="H24:H26"/>
    <mergeCell ref="E13:E14"/>
    <mergeCell ref="F13:F14"/>
    <mergeCell ref="G13:G14"/>
    <mergeCell ref="H13:H14"/>
    <mergeCell ref="E15:E17"/>
    <mergeCell ref="F15:F17"/>
    <mergeCell ref="G15:G17"/>
    <mergeCell ref="H15:H17"/>
    <mergeCell ref="A1:H1"/>
    <mergeCell ref="E5:E6"/>
    <mergeCell ref="F5:F6"/>
    <mergeCell ref="G5:G6"/>
    <mergeCell ref="H5:H6"/>
    <mergeCell ref="E11:E12"/>
    <mergeCell ref="F11:F12"/>
    <mergeCell ref="G11:G12"/>
    <mergeCell ref="H11:H12"/>
    <mergeCell ref="E7:E8"/>
    <mergeCell ref="F7:F8"/>
    <mergeCell ref="G7:G8"/>
    <mergeCell ref="H7:H8"/>
    <mergeCell ref="E9:E10"/>
    <mergeCell ref="F9:F10"/>
    <mergeCell ref="G9:G10"/>
    <mergeCell ref="H9:H10"/>
  </mergeCells>
  <conditionalFormatting sqref="E4:H5 E7:H7 E9:H9 E11:H11 E13:H13 E15:H15 E18:H18 F21:H21 E24:H24 E27:H27">
    <cfRule type="containsBlanks" dxfId="1" priority="1">
      <formula>LEN(TRIM(E4))=0</formula>
    </cfRule>
  </conditionalFormatting>
  <printOptions horizontalCentered="1"/>
  <pageMargins left="0.25" right="0.2" top="0.5" bottom="0.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B446E-A7EB-417B-B3BA-6E22A495317E}">
  <sheetPr>
    <tabColor rgb="FF8BC34A"/>
  </sheetPr>
  <dimension ref="A1:P49"/>
  <sheetViews>
    <sheetView workbookViewId="0">
      <pane ySplit="2" topLeftCell="A6" activePane="bottomLeft" state="frozen"/>
      <selection pane="bottomLeft" activeCell="B1" sqref="B1:M1"/>
    </sheetView>
  </sheetViews>
  <sheetFormatPr defaultColWidth="10.140625" defaultRowHeight="15" customHeight="1" x14ac:dyDescent="0.4"/>
  <cols>
    <col min="1" max="1" width="6.640625" customWidth="1"/>
    <col min="2" max="2" width="14.78515625" customWidth="1"/>
    <col min="3" max="3" width="7.640625" customWidth="1"/>
    <col min="4" max="4" width="7.2109375" customWidth="1"/>
    <col min="5" max="5" width="8" customWidth="1"/>
    <col min="6" max="6" width="6.35546875" customWidth="1"/>
    <col min="7" max="7" width="6.42578125" customWidth="1"/>
    <col min="8" max="8" width="6.78515625" customWidth="1"/>
    <col min="9" max="9" width="7.35546875" customWidth="1"/>
    <col min="10" max="10" width="9" style="42" customWidth="1"/>
    <col min="11" max="11" width="8" customWidth="1"/>
    <col min="12" max="12" width="6.35546875" customWidth="1"/>
    <col min="13" max="13" width="22.640625" customWidth="1"/>
    <col min="14" max="16" width="7" customWidth="1"/>
  </cols>
  <sheetData>
    <row r="1" spans="1:16" ht="46.5" customHeight="1" x14ac:dyDescent="0.4">
      <c r="A1" s="1"/>
      <c r="B1" s="128" t="s">
        <v>99</v>
      </c>
      <c r="C1" s="129"/>
      <c r="D1" s="129"/>
      <c r="E1" s="129"/>
      <c r="F1" s="129"/>
      <c r="G1" s="129"/>
      <c r="H1" s="129"/>
      <c r="I1" s="129"/>
      <c r="J1" s="129"/>
      <c r="K1" s="129"/>
      <c r="L1" s="129"/>
      <c r="M1" s="129"/>
      <c r="N1" s="24"/>
      <c r="O1" s="24"/>
      <c r="P1" s="24"/>
    </row>
    <row r="2" spans="1:16" ht="87" customHeight="1" x14ac:dyDescent="0.4">
      <c r="A2" s="4" t="s">
        <v>0</v>
      </c>
      <c r="B2" s="4" t="s">
        <v>53</v>
      </c>
      <c r="C2" s="30" t="s">
        <v>2</v>
      </c>
      <c r="D2" s="30" t="s">
        <v>3</v>
      </c>
      <c r="E2" s="30" t="s">
        <v>4</v>
      </c>
      <c r="F2" s="31" t="s">
        <v>5</v>
      </c>
      <c r="G2" s="31" t="s">
        <v>6</v>
      </c>
      <c r="H2" s="31" t="s">
        <v>7</v>
      </c>
      <c r="I2" s="31" t="s">
        <v>8</v>
      </c>
      <c r="J2" s="36" t="s">
        <v>9</v>
      </c>
      <c r="K2" s="30" t="s">
        <v>54</v>
      </c>
      <c r="L2" s="30" t="s">
        <v>10</v>
      </c>
      <c r="M2" s="30" t="s">
        <v>1</v>
      </c>
      <c r="N2" s="3"/>
      <c r="O2" s="3"/>
      <c r="P2" s="3"/>
    </row>
    <row r="3" spans="1:16" ht="31.5" customHeight="1" x14ac:dyDescent="0.4">
      <c r="A3" s="6">
        <v>1</v>
      </c>
      <c r="B3" s="35" t="s">
        <v>22</v>
      </c>
      <c r="C3" s="6" t="s">
        <v>11</v>
      </c>
      <c r="D3" s="6">
        <v>114</v>
      </c>
      <c r="E3" s="6">
        <v>486</v>
      </c>
      <c r="F3" s="25">
        <v>104</v>
      </c>
      <c r="G3" s="25">
        <v>30</v>
      </c>
      <c r="H3" s="25">
        <v>25</v>
      </c>
      <c r="I3" s="33" t="s">
        <v>93</v>
      </c>
      <c r="J3" s="37" t="s">
        <v>88</v>
      </c>
      <c r="K3" s="8">
        <v>12</v>
      </c>
      <c r="L3" s="8">
        <v>1</v>
      </c>
      <c r="M3" s="32" t="s">
        <v>89</v>
      </c>
      <c r="N3" s="1"/>
      <c r="O3" s="1"/>
      <c r="P3" s="1"/>
    </row>
    <row r="4" spans="1:16" ht="40.5" customHeight="1" x14ac:dyDescent="0.4">
      <c r="A4" s="6">
        <v>2</v>
      </c>
      <c r="B4" s="7" t="s">
        <v>23</v>
      </c>
      <c r="C4" s="6" t="s">
        <v>13</v>
      </c>
      <c r="D4" s="6">
        <v>71</v>
      </c>
      <c r="E4" s="6">
        <v>277</v>
      </c>
      <c r="F4" s="25">
        <v>60</v>
      </c>
      <c r="G4" s="25">
        <v>4</v>
      </c>
      <c r="H4" s="25">
        <v>3</v>
      </c>
      <c r="I4" s="33" t="s">
        <v>74</v>
      </c>
      <c r="J4" s="37" t="s">
        <v>75</v>
      </c>
      <c r="K4" s="8">
        <v>4</v>
      </c>
      <c r="L4" s="8">
        <v>0</v>
      </c>
      <c r="M4" s="8"/>
      <c r="N4" s="1"/>
      <c r="O4" s="1"/>
      <c r="P4" s="1"/>
    </row>
    <row r="5" spans="1:16" ht="36" customHeight="1" x14ac:dyDescent="0.4">
      <c r="A5" s="6">
        <v>3</v>
      </c>
      <c r="B5" s="7" t="s">
        <v>24</v>
      </c>
      <c r="C5" s="6" t="s">
        <v>11</v>
      </c>
      <c r="D5" s="6">
        <v>115</v>
      </c>
      <c r="E5" s="6">
        <v>480</v>
      </c>
      <c r="F5" s="25">
        <v>114</v>
      </c>
      <c r="G5" s="25">
        <v>5</v>
      </c>
      <c r="H5" s="25">
        <v>3</v>
      </c>
      <c r="I5" s="33" t="s">
        <v>91</v>
      </c>
      <c r="J5" s="37" t="s">
        <v>90</v>
      </c>
      <c r="K5" s="8">
        <v>1.5</v>
      </c>
      <c r="L5" s="8">
        <v>0</v>
      </c>
      <c r="M5" s="32" t="s">
        <v>92</v>
      </c>
      <c r="N5" s="1"/>
      <c r="O5" s="1"/>
      <c r="P5" s="1"/>
    </row>
    <row r="6" spans="1:16" ht="28.5" customHeight="1" x14ac:dyDescent="0.4">
      <c r="A6" s="6">
        <v>4</v>
      </c>
      <c r="B6" s="7" t="s">
        <v>25</v>
      </c>
      <c r="C6" s="6" t="s">
        <v>13</v>
      </c>
      <c r="D6" s="6">
        <v>92</v>
      </c>
      <c r="E6" s="6">
        <v>386</v>
      </c>
      <c r="F6" s="25">
        <v>79</v>
      </c>
      <c r="G6" s="25">
        <v>0</v>
      </c>
      <c r="H6" s="25">
        <v>2</v>
      </c>
      <c r="I6" s="33" t="s">
        <v>87</v>
      </c>
      <c r="J6" s="37" t="s">
        <v>67</v>
      </c>
      <c r="K6" s="8">
        <v>2</v>
      </c>
      <c r="L6" s="8">
        <v>0</v>
      </c>
      <c r="M6" s="8"/>
      <c r="N6" s="1"/>
      <c r="O6" s="1"/>
      <c r="P6" s="1"/>
    </row>
    <row r="7" spans="1:16" ht="36.75" customHeight="1" x14ac:dyDescent="0.4">
      <c r="A7" s="6">
        <v>5</v>
      </c>
      <c r="B7" s="7" t="s">
        <v>26</v>
      </c>
      <c r="C7" s="6" t="s">
        <v>13</v>
      </c>
      <c r="D7" s="6">
        <v>60</v>
      </c>
      <c r="E7" s="6">
        <v>262</v>
      </c>
      <c r="F7" s="25">
        <v>48</v>
      </c>
      <c r="G7" s="25">
        <v>1</v>
      </c>
      <c r="H7" s="25">
        <v>1</v>
      </c>
      <c r="I7" s="33" t="s">
        <v>76</v>
      </c>
      <c r="J7" s="37" t="s">
        <v>77</v>
      </c>
      <c r="K7" s="8">
        <v>1</v>
      </c>
      <c r="L7" s="8">
        <v>0</v>
      </c>
      <c r="M7" s="8"/>
      <c r="N7" s="1"/>
      <c r="O7" s="1"/>
      <c r="P7" s="1"/>
    </row>
    <row r="8" spans="1:16" ht="36" customHeight="1" x14ac:dyDescent="0.4">
      <c r="A8" s="6">
        <v>6</v>
      </c>
      <c r="B8" s="7" t="s">
        <v>27</v>
      </c>
      <c r="C8" s="6" t="s">
        <v>12</v>
      </c>
      <c r="D8" s="6">
        <v>163</v>
      </c>
      <c r="E8" s="6">
        <v>603</v>
      </c>
      <c r="F8" s="25">
        <v>103</v>
      </c>
      <c r="G8" s="25">
        <v>7</v>
      </c>
      <c r="H8" s="25">
        <v>3</v>
      </c>
      <c r="I8" s="33" t="s">
        <v>94</v>
      </c>
      <c r="J8" s="37" t="s">
        <v>96</v>
      </c>
      <c r="K8" s="8">
        <v>2</v>
      </c>
      <c r="L8" s="8">
        <v>0</v>
      </c>
      <c r="M8" s="32" t="s">
        <v>95</v>
      </c>
      <c r="N8" s="1"/>
      <c r="O8" s="1"/>
      <c r="P8" s="1"/>
    </row>
    <row r="9" spans="1:16" ht="23.25" customHeight="1" x14ac:dyDescent="0.4">
      <c r="A9" s="6">
        <v>7</v>
      </c>
      <c r="B9" s="7" t="s">
        <v>20</v>
      </c>
      <c r="C9" s="6" t="s">
        <v>11</v>
      </c>
      <c r="D9" s="6">
        <v>125</v>
      </c>
      <c r="E9" s="6">
        <v>448</v>
      </c>
      <c r="F9" s="25">
        <v>90</v>
      </c>
      <c r="G9" s="25">
        <v>8</v>
      </c>
      <c r="H9" s="25">
        <v>3</v>
      </c>
      <c r="I9" s="25" t="s">
        <v>76</v>
      </c>
      <c r="J9" s="37" t="s">
        <v>98</v>
      </c>
      <c r="K9" s="8">
        <v>1</v>
      </c>
      <c r="L9" s="8">
        <v>0</v>
      </c>
      <c r="M9" s="8"/>
      <c r="N9" s="1"/>
      <c r="O9" s="1"/>
      <c r="P9" s="1"/>
    </row>
    <row r="10" spans="1:16" ht="56.25" customHeight="1" x14ac:dyDescent="0.4">
      <c r="A10" s="6">
        <v>8</v>
      </c>
      <c r="B10" s="7" t="s">
        <v>28</v>
      </c>
      <c r="C10" s="6" t="s">
        <v>13</v>
      </c>
      <c r="D10" s="6">
        <v>82</v>
      </c>
      <c r="E10" s="6">
        <v>367</v>
      </c>
      <c r="F10" s="25">
        <v>71</v>
      </c>
      <c r="G10" s="25">
        <v>4</v>
      </c>
      <c r="H10" s="25">
        <v>6</v>
      </c>
      <c r="I10" s="33" t="s">
        <v>70</v>
      </c>
      <c r="J10" s="37" t="s">
        <v>67</v>
      </c>
      <c r="K10" s="8">
        <v>2</v>
      </c>
      <c r="L10" s="8">
        <v>0</v>
      </c>
      <c r="M10" s="8"/>
      <c r="N10" s="1"/>
      <c r="O10" s="1"/>
      <c r="P10" s="1"/>
    </row>
    <row r="11" spans="1:16" ht="56.25" customHeight="1" x14ac:dyDescent="0.4">
      <c r="A11" s="6">
        <v>9</v>
      </c>
      <c r="B11" s="7" t="s">
        <v>21</v>
      </c>
      <c r="C11" s="6" t="s">
        <v>11</v>
      </c>
      <c r="D11" s="6">
        <v>114</v>
      </c>
      <c r="E11" s="6">
        <v>460</v>
      </c>
      <c r="F11" s="25">
        <v>87</v>
      </c>
      <c r="G11" s="25">
        <v>3</v>
      </c>
      <c r="H11" s="25">
        <v>3</v>
      </c>
      <c r="I11" s="33" t="s">
        <v>64</v>
      </c>
      <c r="J11" s="37" t="s">
        <v>65</v>
      </c>
      <c r="K11" s="8">
        <v>2</v>
      </c>
      <c r="L11" s="8">
        <v>0</v>
      </c>
      <c r="M11" s="8"/>
      <c r="N11" s="1"/>
      <c r="O11" s="1"/>
      <c r="P11" s="1"/>
    </row>
    <row r="12" spans="1:16" ht="31.5" customHeight="1" x14ac:dyDescent="0.4">
      <c r="A12" s="6">
        <v>10</v>
      </c>
      <c r="B12" s="7" t="s">
        <v>29</v>
      </c>
      <c r="C12" s="6" t="s">
        <v>13</v>
      </c>
      <c r="D12" s="6">
        <v>47</v>
      </c>
      <c r="E12" s="6">
        <v>201</v>
      </c>
      <c r="F12" s="25">
        <v>47</v>
      </c>
      <c r="G12" s="25">
        <v>5</v>
      </c>
      <c r="H12" s="25">
        <v>14</v>
      </c>
      <c r="I12" s="33" t="s">
        <v>82</v>
      </c>
      <c r="J12" s="37" t="s">
        <v>83</v>
      </c>
      <c r="K12" s="8">
        <v>8</v>
      </c>
      <c r="L12" s="8">
        <v>0</v>
      </c>
      <c r="M12" s="8"/>
      <c r="N12" s="1"/>
      <c r="O12" s="1"/>
      <c r="P12" s="1"/>
    </row>
    <row r="13" spans="1:16" ht="42" customHeight="1" x14ac:dyDescent="0.4">
      <c r="A13" s="6">
        <v>11</v>
      </c>
      <c r="B13" s="35" t="s">
        <v>30</v>
      </c>
      <c r="C13" s="6" t="s">
        <v>13</v>
      </c>
      <c r="D13" s="6">
        <v>57</v>
      </c>
      <c r="E13" s="6">
        <v>208</v>
      </c>
      <c r="F13" s="25">
        <v>57</v>
      </c>
      <c r="G13" s="25">
        <v>8</v>
      </c>
      <c r="H13" s="25">
        <v>8</v>
      </c>
      <c r="I13" s="33" t="s">
        <v>57</v>
      </c>
      <c r="J13" s="37" t="s">
        <v>80</v>
      </c>
      <c r="K13" s="8">
        <v>8</v>
      </c>
      <c r="L13" s="8">
        <v>1</v>
      </c>
      <c r="M13" s="8"/>
      <c r="N13" s="1"/>
      <c r="O13" s="1"/>
      <c r="P13" s="1"/>
    </row>
    <row r="14" spans="1:16" ht="51.75" customHeight="1" x14ac:dyDescent="0.4">
      <c r="A14" s="6">
        <v>12</v>
      </c>
      <c r="B14" s="7" t="s">
        <v>31</v>
      </c>
      <c r="C14" s="6" t="s">
        <v>13</v>
      </c>
      <c r="D14" s="6">
        <v>61</v>
      </c>
      <c r="E14" s="6">
        <v>259</v>
      </c>
      <c r="F14" s="25">
        <v>50</v>
      </c>
      <c r="G14" s="25">
        <v>0</v>
      </c>
      <c r="H14" s="25">
        <v>0</v>
      </c>
      <c r="I14" s="33" t="s">
        <v>69</v>
      </c>
      <c r="J14" s="37" t="s">
        <v>73</v>
      </c>
      <c r="K14" s="8">
        <v>6</v>
      </c>
      <c r="L14" s="8">
        <v>0</v>
      </c>
      <c r="M14" s="8"/>
      <c r="N14" s="1"/>
      <c r="O14" s="1"/>
      <c r="P14" s="1"/>
    </row>
    <row r="15" spans="1:16" ht="38.25" customHeight="1" x14ac:dyDescent="0.4">
      <c r="A15" s="6">
        <v>13</v>
      </c>
      <c r="B15" s="7" t="s">
        <v>32</v>
      </c>
      <c r="C15" s="6" t="s">
        <v>11</v>
      </c>
      <c r="D15" s="6">
        <v>128</v>
      </c>
      <c r="E15" s="6">
        <v>482</v>
      </c>
      <c r="F15" s="25">
        <v>106</v>
      </c>
      <c r="G15" s="25">
        <v>0</v>
      </c>
      <c r="H15" s="25">
        <v>1</v>
      </c>
      <c r="I15" s="25" t="s">
        <v>55</v>
      </c>
      <c r="J15" s="37" t="s">
        <v>56</v>
      </c>
      <c r="K15" s="8">
        <v>9</v>
      </c>
      <c r="L15" s="8">
        <v>0</v>
      </c>
      <c r="M15" s="8"/>
      <c r="N15" s="1"/>
      <c r="O15" s="1"/>
      <c r="P15" s="1"/>
    </row>
    <row r="16" spans="1:16" ht="27.75" customHeight="1" x14ac:dyDescent="0.4">
      <c r="A16" s="6">
        <v>14</v>
      </c>
      <c r="B16" s="7" t="s">
        <v>33</v>
      </c>
      <c r="C16" s="6" t="s">
        <v>13</v>
      </c>
      <c r="D16" s="6">
        <v>79</v>
      </c>
      <c r="E16" s="6">
        <v>341</v>
      </c>
      <c r="F16" s="25">
        <v>71</v>
      </c>
      <c r="G16" s="25">
        <v>1</v>
      </c>
      <c r="H16" s="25">
        <v>1</v>
      </c>
      <c r="I16" s="33" t="s">
        <v>85</v>
      </c>
      <c r="J16" s="37" t="s">
        <v>84</v>
      </c>
      <c r="K16" s="8">
        <v>10</v>
      </c>
      <c r="L16" s="8">
        <v>0</v>
      </c>
      <c r="M16" s="8"/>
      <c r="N16" s="1"/>
      <c r="O16" s="1"/>
      <c r="P16" s="1"/>
    </row>
    <row r="17" spans="1:16" ht="38.25" customHeight="1" x14ac:dyDescent="0.4">
      <c r="A17" s="6">
        <v>15</v>
      </c>
      <c r="B17" s="7" t="s">
        <v>34</v>
      </c>
      <c r="C17" s="6" t="s">
        <v>13</v>
      </c>
      <c r="D17" s="6">
        <v>75</v>
      </c>
      <c r="E17" s="6">
        <v>321</v>
      </c>
      <c r="F17" s="25">
        <v>75</v>
      </c>
      <c r="G17" s="25">
        <v>0</v>
      </c>
      <c r="H17" s="25">
        <v>0</v>
      </c>
      <c r="I17" s="33" t="s">
        <v>59</v>
      </c>
      <c r="J17" s="37" t="s">
        <v>60</v>
      </c>
      <c r="K17" s="8">
        <v>8</v>
      </c>
      <c r="L17" s="8">
        <v>0</v>
      </c>
      <c r="M17" s="8"/>
      <c r="N17" s="1"/>
      <c r="O17" s="1"/>
      <c r="P17" s="1"/>
    </row>
    <row r="18" spans="1:16" ht="47.25" customHeight="1" x14ac:dyDescent="0.4">
      <c r="A18" s="6">
        <v>16</v>
      </c>
      <c r="B18" s="7" t="s">
        <v>35</v>
      </c>
      <c r="C18" s="6" t="s">
        <v>13</v>
      </c>
      <c r="D18" s="6">
        <v>71</v>
      </c>
      <c r="E18" s="6">
        <v>294</v>
      </c>
      <c r="F18" s="25">
        <v>61</v>
      </c>
      <c r="G18" s="25">
        <v>0</v>
      </c>
      <c r="H18" s="25">
        <v>2</v>
      </c>
      <c r="I18" s="33" t="s">
        <v>68</v>
      </c>
      <c r="J18" s="37" t="s">
        <v>78</v>
      </c>
      <c r="K18" s="8">
        <v>7</v>
      </c>
      <c r="L18" s="8">
        <v>0</v>
      </c>
      <c r="M18" s="8"/>
      <c r="N18" s="1"/>
      <c r="O18" s="1"/>
      <c r="P18" s="1"/>
    </row>
    <row r="19" spans="1:16" ht="45.75" customHeight="1" x14ac:dyDescent="0.4">
      <c r="A19" s="6">
        <v>17</v>
      </c>
      <c r="B19" s="7" t="s">
        <v>36</v>
      </c>
      <c r="C19" s="6" t="s">
        <v>13</v>
      </c>
      <c r="D19" s="6">
        <v>68</v>
      </c>
      <c r="E19" s="6">
        <v>243</v>
      </c>
      <c r="F19" s="25">
        <v>55</v>
      </c>
      <c r="G19" s="25">
        <v>2</v>
      </c>
      <c r="H19" s="25">
        <v>1</v>
      </c>
      <c r="I19" s="33" t="s">
        <v>62</v>
      </c>
      <c r="J19" s="37" t="s">
        <v>63</v>
      </c>
      <c r="K19" s="8">
        <v>8</v>
      </c>
      <c r="L19" s="8">
        <v>0</v>
      </c>
      <c r="M19" s="8"/>
      <c r="N19" s="1"/>
      <c r="O19" s="1"/>
      <c r="P19" s="1"/>
    </row>
    <row r="20" spans="1:16" ht="43.5" customHeight="1" x14ac:dyDescent="0.4">
      <c r="A20" s="6">
        <v>18</v>
      </c>
      <c r="B20" s="7" t="s">
        <v>37</v>
      </c>
      <c r="C20" s="6" t="s">
        <v>13</v>
      </c>
      <c r="D20" s="6">
        <v>43</v>
      </c>
      <c r="E20" s="6">
        <v>153</v>
      </c>
      <c r="F20" s="25">
        <v>41</v>
      </c>
      <c r="G20" s="25">
        <v>1</v>
      </c>
      <c r="H20" s="25">
        <v>1</v>
      </c>
      <c r="I20" s="25">
        <v>0</v>
      </c>
      <c r="J20" s="37" t="s">
        <v>58</v>
      </c>
      <c r="K20" s="8">
        <v>13</v>
      </c>
      <c r="L20" s="8">
        <v>0</v>
      </c>
      <c r="M20" s="34" t="s">
        <v>66</v>
      </c>
      <c r="N20" s="1"/>
      <c r="O20" s="1"/>
      <c r="P20" s="1"/>
    </row>
    <row r="21" spans="1:16" ht="37.5" customHeight="1" x14ac:dyDescent="0.4">
      <c r="A21" s="6">
        <v>19</v>
      </c>
      <c r="B21" s="35" t="s">
        <v>38</v>
      </c>
      <c r="C21" s="6" t="s">
        <v>13</v>
      </c>
      <c r="D21" s="6">
        <v>63</v>
      </c>
      <c r="E21" s="6">
        <v>258</v>
      </c>
      <c r="F21" s="25">
        <v>45</v>
      </c>
      <c r="G21" s="25">
        <v>3</v>
      </c>
      <c r="H21" s="25">
        <v>8</v>
      </c>
      <c r="I21" s="25" t="s">
        <v>57</v>
      </c>
      <c r="J21" s="37" t="s">
        <v>58</v>
      </c>
      <c r="K21" s="8">
        <v>12</v>
      </c>
      <c r="L21" s="32">
        <v>1</v>
      </c>
      <c r="M21" s="8"/>
      <c r="N21" s="1"/>
      <c r="O21" s="1"/>
      <c r="P21" s="1"/>
    </row>
    <row r="22" spans="1:16" ht="39" customHeight="1" x14ac:dyDescent="0.4">
      <c r="A22" s="6">
        <v>20</v>
      </c>
      <c r="B22" s="35" t="s">
        <v>39</v>
      </c>
      <c r="C22" s="6" t="s">
        <v>13</v>
      </c>
      <c r="D22" s="6">
        <v>71</v>
      </c>
      <c r="E22" s="6">
        <v>285</v>
      </c>
      <c r="F22" s="25">
        <v>59</v>
      </c>
      <c r="G22" s="25">
        <v>5</v>
      </c>
      <c r="H22" s="25">
        <v>6</v>
      </c>
      <c r="I22" s="33" t="s">
        <v>68</v>
      </c>
      <c r="J22" s="37" t="s">
        <v>86</v>
      </c>
      <c r="K22" s="8">
        <v>5</v>
      </c>
      <c r="L22" s="8">
        <v>1</v>
      </c>
      <c r="M22" s="8"/>
      <c r="N22" s="1"/>
      <c r="O22" s="1"/>
      <c r="P22" s="1"/>
    </row>
    <row r="23" spans="1:16" ht="37.5" customHeight="1" x14ac:dyDescent="0.4">
      <c r="A23" s="6">
        <v>21</v>
      </c>
      <c r="B23" s="7" t="s">
        <v>40</v>
      </c>
      <c r="C23" s="6" t="s">
        <v>13</v>
      </c>
      <c r="D23" s="6">
        <v>80</v>
      </c>
      <c r="E23" s="6">
        <v>336</v>
      </c>
      <c r="F23" s="25">
        <v>56</v>
      </c>
      <c r="G23" s="25">
        <v>1</v>
      </c>
      <c r="H23" s="25">
        <v>1</v>
      </c>
      <c r="I23" s="33" t="s">
        <v>62</v>
      </c>
      <c r="J23" s="37" t="s">
        <v>61</v>
      </c>
      <c r="K23" s="8">
        <v>5</v>
      </c>
      <c r="L23" s="8">
        <v>0</v>
      </c>
      <c r="M23" s="32" t="s">
        <v>97</v>
      </c>
      <c r="N23" s="1"/>
      <c r="O23" s="1"/>
      <c r="P23" s="1"/>
    </row>
    <row r="24" spans="1:16" ht="30.75" customHeight="1" x14ac:dyDescent="0.4">
      <c r="A24" s="6">
        <v>22</v>
      </c>
      <c r="B24" s="7" t="s">
        <v>41</v>
      </c>
      <c r="C24" s="6" t="s">
        <v>13</v>
      </c>
      <c r="D24" s="6">
        <v>62</v>
      </c>
      <c r="E24" s="6">
        <v>242</v>
      </c>
      <c r="F24" s="25">
        <v>60</v>
      </c>
      <c r="G24" s="25">
        <v>1</v>
      </c>
      <c r="H24" s="25">
        <v>0</v>
      </c>
      <c r="I24" s="33" t="s">
        <v>62</v>
      </c>
      <c r="J24" s="37" t="s">
        <v>61</v>
      </c>
      <c r="K24" s="8">
        <v>3</v>
      </c>
      <c r="L24" s="8">
        <v>0</v>
      </c>
      <c r="M24" s="8"/>
      <c r="N24" s="1"/>
      <c r="O24" s="1"/>
      <c r="P24" s="1"/>
    </row>
    <row r="25" spans="1:16" ht="18.75" customHeight="1" x14ac:dyDescent="0.4">
      <c r="A25" s="6">
        <v>23</v>
      </c>
      <c r="B25" s="7" t="s">
        <v>42</v>
      </c>
      <c r="C25" s="6" t="s">
        <v>13</v>
      </c>
      <c r="D25" s="6">
        <v>67</v>
      </c>
      <c r="E25" s="6">
        <v>292</v>
      </c>
      <c r="F25" s="25">
        <v>53</v>
      </c>
      <c r="G25" s="25">
        <v>1</v>
      </c>
      <c r="H25" s="29">
        <v>1</v>
      </c>
      <c r="I25" s="33" t="s">
        <v>71</v>
      </c>
      <c r="J25" s="37" t="s">
        <v>72</v>
      </c>
      <c r="K25" s="8">
        <v>6</v>
      </c>
      <c r="L25" s="8">
        <v>0</v>
      </c>
      <c r="M25" s="8"/>
      <c r="N25" s="1"/>
      <c r="O25" s="1"/>
      <c r="P25" s="1"/>
    </row>
    <row r="26" spans="1:16" ht="33" customHeight="1" x14ac:dyDescent="0.4">
      <c r="A26" s="6">
        <v>24</v>
      </c>
      <c r="B26" s="7" t="s">
        <v>43</v>
      </c>
      <c r="C26" s="6" t="s">
        <v>13</v>
      </c>
      <c r="D26" s="6">
        <v>61</v>
      </c>
      <c r="E26" s="6">
        <v>256</v>
      </c>
      <c r="F26" s="25">
        <v>56</v>
      </c>
      <c r="G26" s="25">
        <v>2</v>
      </c>
      <c r="H26" s="25">
        <v>2</v>
      </c>
      <c r="I26" s="33" t="s">
        <v>68</v>
      </c>
      <c r="J26" s="37" t="s">
        <v>67</v>
      </c>
      <c r="K26" s="8">
        <v>6</v>
      </c>
      <c r="L26" s="8">
        <v>0</v>
      </c>
      <c r="M26" s="8"/>
      <c r="N26" s="1"/>
      <c r="O26" s="1"/>
      <c r="P26" s="1"/>
    </row>
    <row r="27" spans="1:16" ht="18.75" customHeight="1" x14ac:dyDescent="0.4">
      <c r="A27" s="6">
        <v>25</v>
      </c>
      <c r="B27" s="35" t="s">
        <v>44</v>
      </c>
      <c r="C27" s="6" t="s">
        <v>13</v>
      </c>
      <c r="D27" s="6">
        <v>59</v>
      </c>
      <c r="E27" s="6">
        <v>274</v>
      </c>
      <c r="F27" s="25">
        <v>56</v>
      </c>
      <c r="G27" s="25">
        <v>8</v>
      </c>
      <c r="H27" s="25">
        <v>10</v>
      </c>
      <c r="I27" s="33" t="s">
        <v>76</v>
      </c>
      <c r="J27" s="37" t="s">
        <v>81</v>
      </c>
      <c r="K27" s="8">
        <v>7</v>
      </c>
      <c r="L27" s="8">
        <v>1</v>
      </c>
      <c r="M27" s="32"/>
      <c r="N27" s="1"/>
      <c r="O27" s="1"/>
      <c r="P27" s="1"/>
    </row>
    <row r="28" spans="1:16" ht="18.75" customHeight="1" x14ac:dyDescent="0.4">
      <c r="A28" s="6">
        <v>26</v>
      </c>
      <c r="B28" s="35" t="s">
        <v>79</v>
      </c>
      <c r="C28" s="6" t="s">
        <v>13</v>
      </c>
      <c r="D28" s="6">
        <v>56</v>
      </c>
      <c r="E28" s="6">
        <v>262</v>
      </c>
      <c r="F28" s="25">
        <v>50</v>
      </c>
      <c r="G28" s="25">
        <v>10</v>
      </c>
      <c r="H28" s="25">
        <v>9</v>
      </c>
      <c r="I28" s="33" t="s">
        <v>76</v>
      </c>
      <c r="J28" s="37" t="s">
        <v>81</v>
      </c>
      <c r="K28" s="8">
        <v>5</v>
      </c>
      <c r="L28" s="8">
        <v>1</v>
      </c>
      <c r="M28" s="8"/>
      <c r="N28" s="1"/>
      <c r="O28" s="1"/>
      <c r="P28" s="1"/>
    </row>
    <row r="29" spans="1:16" ht="18.75" customHeight="1" x14ac:dyDescent="0.4">
      <c r="A29" s="1"/>
      <c r="B29" s="10"/>
      <c r="C29" s="1"/>
      <c r="D29" s="1"/>
      <c r="E29" s="1"/>
      <c r="F29" s="26"/>
      <c r="G29" s="26"/>
      <c r="H29" s="26"/>
      <c r="I29" s="26"/>
      <c r="J29" s="38"/>
      <c r="K29" s="9"/>
      <c r="L29" s="9"/>
      <c r="M29" s="9"/>
      <c r="N29" s="17"/>
      <c r="O29" s="17"/>
      <c r="P29" s="17"/>
    </row>
    <row r="30" spans="1:16" ht="18.75" customHeight="1" x14ac:dyDescent="0.4">
      <c r="A30" s="22"/>
      <c r="B30" s="27">
        <f t="shared" ref="B30:K30" si="0">COUNTA(B3:B28)</f>
        <v>26</v>
      </c>
      <c r="C30" s="27">
        <f t="shared" si="0"/>
        <v>26</v>
      </c>
      <c r="D30" s="27">
        <f t="shared" si="0"/>
        <v>26</v>
      </c>
      <c r="E30" s="27">
        <f t="shared" si="0"/>
        <v>26</v>
      </c>
      <c r="F30" s="27">
        <f t="shared" si="0"/>
        <v>26</v>
      </c>
      <c r="G30" s="27">
        <f t="shared" si="0"/>
        <v>26</v>
      </c>
      <c r="H30" s="27">
        <f t="shared" si="0"/>
        <v>26</v>
      </c>
      <c r="I30" s="27">
        <f t="shared" si="0"/>
        <v>26</v>
      </c>
      <c r="J30" s="39">
        <f t="shared" si="0"/>
        <v>26</v>
      </c>
      <c r="K30" s="27">
        <f t="shared" si="0"/>
        <v>26</v>
      </c>
      <c r="L30" s="27">
        <f>SUM(L3:L28)</f>
        <v>6</v>
      </c>
      <c r="M30" s="27">
        <f>COUNTA(M3:M28)</f>
        <v>5</v>
      </c>
      <c r="N30" s="23"/>
      <c r="O30" s="23"/>
      <c r="P30" s="23"/>
    </row>
    <row r="31" spans="1:16" ht="18.75" customHeight="1" x14ac:dyDescent="0.4">
      <c r="A31" s="1"/>
      <c r="B31" s="10"/>
      <c r="C31" s="1"/>
      <c r="D31" s="1"/>
      <c r="E31" s="1"/>
      <c r="F31" s="28"/>
      <c r="G31" s="28"/>
      <c r="H31" s="28"/>
      <c r="I31" s="28"/>
      <c r="J31" s="40"/>
      <c r="K31" s="14"/>
      <c r="L31" s="14"/>
      <c r="M31" s="14"/>
      <c r="N31" s="13"/>
      <c r="O31" s="13"/>
      <c r="P31" s="13"/>
    </row>
    <row r="32" spans="1:16" ht="18.75" customHeight="1" x14ac:dyDescent="0.4">
      <c r="A32" s="1"/>
      <c r="B32" s="10"/>
      <c r="C32" s="1" t="s">
        <v>12</v>
      </c>
      <c r="D32" s="1">
        <f>COUNTIF($C$3:$C$28,C32)</f>
        <v>1</v>
      </c>
      <c r="E32" s="1"/>
      <c r="F32" s="28"/>
      <c r="G32" s="28"/>
      <c r="H32" s="28"/>
      <c r="I32" s="28"/>
      <c r="J32" s="40"/>
      <c r="K32" s="14"/>
      <c r="L32" s="14"/>
      <c r="M32" s="14"/>
      <c r="N32" s="13"/>
      <c r="O32" s="13"/>
      <c r="P32" s="13"/>
    </row>
    <row r="33" spans="1:16" ht="18.75" customHeight="1" x14ac:dyDescent="0.4">
      <c r="A33" s="1"/>
      <c r="B33" s="2"/>
      <c r="C33" s="1" t="s">
        <v>11</v>
      </c>
      <c r="D33" s="1">
        <f>COUNTIF($C$3:$C$28,C33)</f>
        <v>5</v>
      </c>
      <c r="E33" s="1"/>
      <c r="F33" s="28"/>
      <c r="G33" s="28"/>
      <c r="H33" s="28"/>
      <c r="I33" s="28"/>
      <c r="J33" s="40"/>
      <c r="K33" s="14"/>
      <c r="L33" s="14"/>
      <c r="M33" s="14"/>
      <c r="N33" s="13"/>
      <c r="O33" s="13"/>
      <c r="P33" s="13"/>
    </row>
    <row r="34" spans="1:16" ht="18.75" customHeight="1" x14ac:dyDescent="0.4">
      <c r="A34" s="1"/>
      <c r="B34" s="2"/>
      <c r="C34" s="1" t="s">
        <v>13</v>
      </c>
      <c r="D34" s="1">
        <f>COUNTIF($C$3:$C$28,C34)</f>
        <v>20</v>
      </c>
      <c r="E34" s="1"/>
      <c r="F34" s="28"/>
      <c r="G34" s="28"/>
      <c r="H34" s="28"/>
      <c r="I34" s="28"/>
      <c r="J34" s="40"/>
      <c r="K34" s="14"/>
      <c r="L34" s="14"/>
      <c r="M34" s="14"/>
      <c r="N34" s="13"/>
      <c r="O34" s="13"/>
      <c r="P34" s="13"/>
    </row>
    <row r="35" spans="1:16" ht="18.75" customHeight="1" x14ac:dyDescent="0.4">
      <c r="A35" s="1"/>
      <c r="B35" s="2"/>
      <c r="C35" s="1"/>
      <c r="D35" s="15">
        <f>SUM(D32:D34)</f>
        <v>26</v>
      </c>
      <c r="E35" s="1"/>
      <c r="F35" s="28"/>
      <c r="G35" s="28"/>
      <c r="H35" s="28"/>
      <c r="I35" s="28"/>
      <c r="J35" s="40"/>
      <c r="K35" s="14"/>
      <c r="L35" s="14"/>
      <c r="M35" s="14"/>
      <c r="N35" s="13"/>
      <c r="O35" s="13"/>
      <c r="P35" s="13"/>
    </row>
    <row r="36" spans="1:16" ht="18.75" customHeight="1" x14ac:dyDescent="0.4">
      <c r="A36" s="1"/>
      <c r="B36" s="2"/>
      <c r="C36" s="1"/>
      <c r="D36" s="16"/>
      <c r="E36" s="1"/>
      <c r="F36" s="28"/>
      <c r="G36" s="28"/>
      <c r="H36" s="28"/>
      <c r="I36" s="28"/>
      <c r="J36" s="40"/>
      <c r="K36" s="14"/>
      <c r="L36" s="14"/>
      <c r="M36" s="14"/>
      <c r="N36" s="13"/>
      <c r="O36" s="13"/>
      <c r="P36" s="13"/>
    </row>
    <row r="37" spans="1:16" ht="18.75" customHeight="1" x14ac:dyDescent="0.4">
      <c r="A37" s="1"/>
      <c r="B37" s="17" t="s">
        <v>45</v>
      </c>
      <c r="C37" s="1"/>
      <c r="D37" s="16">
        <f>SUM(D$3:D$28)</f>
        <v>2084</v>
      </c>
      <c r="E37" s="16">
        <f>SUM(E$3:E$28)</f>
        <v>8476</v>
      </c>
      <c r="F37" s="28"/>
      <c r="G37" s="28"/>
      <c r="H37" s="28"/>
      <c r="I37" s="28"/>
      <c r="J37" s="40"/>
      <c r="K37" s="14"/>
      <c r="L37" s="14"/>
      <c r="M37" s="14"/>
      <c r="N37" s="13"/>
      <c r="O37" s="13"/>
      <c r="P37" s="13"/>
    </row>
    <row r="38" spans="1:16" ht="18.75" customHeight="1" x14ac:dyDescent="0.4">
      <c r="A38" s="12"/>
      <c r="B38" s="18" t="s">
        <v>46</v>
      </c>
      <c r="C38" s="12"/>
      <c r="D38" s="19">
        <f>AVERAGE($D$3:$D$28)</f>
        <v>80.15384615384616</v>
      </c>
      <c r="E38" s="19">
        <f>AVERAGE($E$3:$E$28)</f>
        <v>326</v>
      </c>
      <c r="F38" s="28"/>
      <c r="G38" s="28"/>
      <c r="H38" s="28"/>
      <c r="I38" s="28"/>
      <c r="J38" s="40"/>
      <c r="K38" s="14"/>
      <c r="L38" s="14"/>
      <c r="M38" s="14"/>
      <c r="N38" s="13"/>
      <c r="O38" s="13"/>
      <c r="P38" s="13"/>
    </row>
    <row r="39" spans="1:16" ht="18.75" customHeight="1" x14ac:dyDescent="0.4">
      <c r="A39" s="12"/>
      <c r="B39" s="18" t="s">
        <v>14</v>
      </c>
      <c r="C39" s="12"/>
      <c r="D39" s="19">
        <f>MAX($D$3:$D$28)</f>
        <v>163</v>
      </c>
      <c r="E39" s="19">
        <f>MAX($E$3:$E$28)</f>
        <v>603</v>
      </c>
      <c r="F39" s="28"/>
      <c r="G39" s="28"/>
      <c r="H39" s="28"/>
      <c r="I39" s="28"/>
      <c r="J39" s="40"/>
      <c r="K39" s="14"/>
      <c r="L39" s="14"/>
      <c r="M39" s="14"/>
      <c r="N39" s="13"/>
      <c r="O39" s="13"/>
      <c r="P39" s="13"/>
    </row>
    <row r="40" spans="1:16" ht="18.75" customHeight="1" x14ac:dyDescent="0.4">
      <c r="A40" s="12"/>
      <c r="B40" s="18" t="s">
        <v>15</v>
      </c>
      <c r="C40" s="12"/>
      <c r="D40" s="19">
        <f>MIN($D$3:$D$28)</f>
        <v>43</v>
      </c>
      <c r="E40" s="19">
        <f>MIN($E$3:$E$28)</f>
        <v>153</v>
      </c>
      <c r="F40" s="28"/>
      <c r="G40" s="28"/>
      <c r="H40" s="28"/>
      <c r="I40" s="28"/>
      <c r="J40" s="40"/>
      <c r="K40" s="14"/>
      <c r="L40" s="14"/>
      <c r="M40" s="14"/>
      <c r="N40" s="13"/>
      <c r="O40" s="13"/>
      <c r="P40" s="13"/>
    </row>
    <row r="41" spans="1:16" ht="18.75" customHeight="1" x14ac:dyDescent="0.4">
      <c r="A41" s="1"/>
      <c r="B41" s="2"/>
      <c r="C41" s="1"/>
      <c r="D41" s="16"/>
      <c r="E41" s="1"/>
      <c r="F41" s="28"/>
      <c r="G41" s="28"/>
      <c r="H41" s="28"/>
      <c r="I41" s="28"/>
      <c r="J41" s="40"/>
      <c r="K41" s="14"/>
      <c r="L41" s="14"/>
      <c r="M41" s="14"/>
      <c r="N41" s="13"/>
      <c r="O41" s="13"/>
      <c r="P41" s="13"/>
    </row>
    <row r="42" spans="1:16" ht="18.75" customHeight="1" x14ac:dyDescent="0.4">
      <c r="A42" s="1"/>
      <c r="B42" s="1" t="s">
        <v>47</v>
      </c>
      <c r="C42" s="1"/>
      <c r="D42" s="20" t="s">
        <v>16</v>
      </c>
      <c r="E42" s="5"/>
      <c r="F42" s="28"/>
      <c r="G42" s="28"/>
      <c r="H42" s="28"/>
      <c r="I42" s="28"/>
      <c r="J42" s="40"/>
      <c r="K42" s="14"/>
      <c r="L42" s="14"/>
      <c r="M42" s="14"/>
      <c r="N42" s="13"/>
      <c r="O42" s="13"/>
      <c r="P42" s="13"/>
    </row>
    <row r="43" spans="1:16" ht="18.75" customHeight="1" x14ac:dyDescent="0.4">
      <c r="A43" s="1"/>
      <c r="B43" s="1" t="s">
        <v>48</v>
      </c>
      <c r="C43" s="1"/>
      <c r="D43" s="20">
        <f>COUNTIFS($D$3:$D$28,B43)</f>
        <v>25</v>
      </c>
      <c r="E43" s="21">
        <f t="shared" ref="E43:E46" si="1">D43/$D$47</f>
        <v>0.96153846153846156</v>
      </c>
      <c r="F43" s="2"/>
      <c r="G43" s="2"/>
      <c r="H43" s="1" t="s">
        <v>49</v>
      </c>
      <c r="I43" s="20">
        <f>COUNTIFS($D$3:$D$28,H43)</f>
        <v>20</v>
      </c>
      <c r="J43" s="41">
        <f>I43/$D$47</f>
        <v>0.76923076923076927</v>
      </c>
      <c r="K43" s="1"/>
      <c r="L43" s="2"/>
      <c r="M43" s="2"/>
      <c r="N43" s="2"/>
      <c r="O43" s="2"/>
      <c r="P43" s="21"/>
    </row>
    <row r="44" spans="1:16" ht="18.75" customHeight="1" x14ac:dyDescent="0.4">
      <c r="A44" s="1"/>
      <c r="B44" s="1" t="s">
        <v>50</v>
      </c>
      <c r="C44" s="1" t="s">
        <v>51</v>
      </c>
      <c r="D44" s="20">
        <f>COUNTIFS($D$3:$D$28,B44,$D$3:$D$28,C44)</f>
        <v>1</v>
      </c>
      <c r="E44" s="21">
        <f t="shared" si="1"/>
        <v>3.8461538461538464E-2</v>
      </c>
      <c r="F44" s="2"/>
      <c r="G44" s="2"/>
      <c r="H44" s="2"/>
      <c r="I44" s="2"/>
      <c r="K44" s="28"/>
      <c r="L44" s="28"/>
      <c r="M44" s="28"/>
      <c r="N44" s="14"/>
      <c r="O44" s="13"/>
      <c r="P44" s="13"/>
    </row>
    <row r="45" spans="1:16" ht="18.75" customHeight="1" x14ac:dyDescent="0.4">
      <c r="A45" s="1"/>
      <c r="B45" s="1" t="s">
        <v>52</v>
      </c>
      <c r="C45" s="1" t="s">
        <v>17</v>
      </c>
      <c r="D45" s="20">
        <f>COUNTIFS($D$3:$D$28,B45,$D$3:$D$28,C45)</f>
        <v>0</v>
      </c>
      <c r="E45" s="21">
        <f t="shared" si="1"/>
        <v>0</v>
      </c>
      <c r="F45" s="2"/>
      <c r="G45" s="2"/>
      <c r="H45" s="2"/>
      <c r="I45" s="2"/>
      <c r="K45" s="28"/>
      <c r="L45" s="28"/>
      <c r="M45" s="28"/>
      <c r="N45" s="14"/>
      <c r="O45" s="13"/>
      <c r="P45" s="13"/>
    </row>
    <row r="46" spans="1:16" ht="18.75" customHeight="1" x14ac:dyDescent="0.4">
      <c r="A46" s="1"/>
      <c r="B46" s="1" t="s">
        <v>18</v>
      </c>
      <c r="C46" s="1"/>
      <c r="D46" s="20">
        <f>COUNTIFS($D$3:$D$28,B46)</f>
        <v>0</v>
      </c>
      <c r="E46" s="21">
        <f t="shared" si="1"/>
        <v>0</v>
      </c>
      <c r="F46" s="2"/>
      <c r="G46" s="2"/>
      <c r="H46" s="2"/>
      <c r="I46" s="2"/>
      <c r="K46" s="28"/>
      <c r="L46" s="28"/>
      <c r="M46" s="28"/>
      <c r="N46" s="14"/>
      <c r="O46" s="13"/>
      <c r="P46" s="13"/>
    </row>
    <row r="47" spans="1:16" ht="18.75" customHeight="1" x14ac:dyDescent="0.4">
      <c r="A47" s="1"/>
      <c r="B47" s="11" t="s">
        <v>19</v>
      </c>
      <c r="C47" s="11"/>
      <c r="D47" s="22">
        <f>SUM(D43:D46)</f>
        <v>26</v>
      </c>
      <c r="E47" s="11"/>
      <c r="F47" s="28"/>
      <c r="G47" s="28"/>
      <c r="H47" s="28"/>
      <c r="I47" s="28"/>
      <c r="J47" s="40"/>
      <c r="K47" s="14"/>
      <c r="L47" s="14"/>
      <c r="M47" s="14"/>
      <c r="N47" s="13"/>
      <c r="O47" s="13"/>
      <c r="P47" s="13"/>
    </row>
    <row r="48" spans="1:16" ht="18.75" customHeight="1" x14ac:dyDescent="0.4">
      <c r="A48" s="1"/>
      <c r="B48" s="2"/>
      <c r="C48" s="1"/>
      <c r="D48" s="16"/>
      <c r="E48" s="1"/>
      <c r="F48" s="28"/>
      <c r="G48" s="28"/>
      <c r="H48" s="28"/>
      <c r="I48" s="28"/>
      <c r="J48" s="40"/>
      <c r="K48" s="14"/>
      <c r="L48" s="14"/>
      <c r="M48" s="14"/>
      <c r="N48" s="13"/>
      <c r="O48" s="13"/>
      <c r="P48" s="13"/>
    </row>
    <row r="49" spans="1:16" ht="18.75" customHeight="1" x14ac:dyDescent="0.4">
      <c r="A49" s="1"/>
      <c r="B49" s="2"/>
      <c r="C49" s="1"/>
      <c r="D49" s="16"/>
      <c r="E49" s="1"/>
      <c r="F49" s="28"/>
      <c r="G49" s="28"/>
      <c r="H49" s="28"/>
      <c r="I49" s="28"/>
      <c r="J49" s="40"/>
      <c r="K49" s="14"/>
      <c r="L49" s="14"/>
      <c r="M49" s="14"/>
      <c r="N49" s="13"/>
      <c r="O49" s="13"/>
      <c r="P49" s="13"/>
    </row>
  </sheetData>
  <mergeCells count="1">
    <mergeCell ref="B1:M1"/>
  </mergeCells>
  <conditionalFormatting sqref="F3:L24 F25:G25 I25:L25 F26:L28">
    <cfRule type="containsBlanks" dxfId="0" priority="1">
      <formula>LEN(TRIM(F3))=0</formula>
    </cfRule>
  </conditionalFormatting>
  <printOptions horizontalCentered="1"/>
  <pageMargins left="0.2" right="0.2" top="0.5" bottom="0.5" header="0" footer="0"/>
  <pageSetup paperSize="9" orientation="landscape" r:id="rId1"/>
  <legacy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Phương án 1</vt:lpstr>
      <vt:lpstr>Phương án 2</vt:lpstr>
      <vt:lpstr>26 THÔN (2)</vt:lpstr>
      <vt:lpstr>'26 THÔN (2)'!Print_Titles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My Laptop</cp:lastModifiedBy>
  <cp:lastPrinted>2026-06-14T08:24:45Z</cp:lastPrinted>
  <dcterms:created xsi:type="dcterms:W3CDTF">2026-04-13T01:31:35Z</dcterms:created>
  <dcterms:modified xsi:type="dcterms:W3CDTF">2026-06-14T08:27:51Z</dcterms:modified>
</cp:coreProperties>
</file>